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nlberezin\Desktop\"/>
    </mc:Choice>
  </mc:AlternateContent>
  <xr:revisionPtr revIDLastSave="0" documentId="8_{850A2D70-F43D-4D3C-B103-E06046646763}" xr6:coauthVersionLast="36" xr6:coauthVersionMax="36" xr10:uidLastSave="{00000000-0000-0000-0000-000000000000}"/>
  <bookViews>
    <workbookView xWindow="-120" yWindow="-120" windowWidth="20730" windowHeight="11160" tabRatio="856" firstSheet="4" activeTab="5" xr2:uid="{00000000-000D-0000-FFFF-FFFF00000000}"/>
  </bookViews>
  <sheets>
    <sheet name="Лист1" sheetId="1" state="hidden" r:id="rId1"/>
    <sheet name="А-2022" sheetId="4" state="hidden" r:id="rId2"/>
    <sheet name="0 Общие сведения" sheetId="5" r:id="rId3"/>
    <sheet name="1 Оргработа" sheetId="13" r:id="rId4"/>
    <sheet name="2 Нормотворчество" sheetId="14" r:id="rId5"/>
    <sheet name="3 Контрольная деятельность" sheetId="8" r:id="rId6"/>
    <sheet name="4 Взаимодействие с ЗС" sheetId="9" r:id="rId7"/>
    <sheet name="5 Инф открытость" sheetId="10" r:id="rId8"/>
    <sheet name="6 Публичность" sheetId="11" r:id="rId9"/>
    <sheet name="7 Взаимодействие с ОП РФ" sheetId="12" r:id="rId10"/>
    <sheet name="Лист подтверждения" sheetId="16" state="hidden" r:id="rId11"/>
  </sheets>
  <definedNames>
    <definedName name="_Hlk117081830" localSheetId="0">Лист1!$M$5</definedName>
    <definedName name="_Hlk117083267" localSheetId="0">Лист1!$G$7</definedName>
    <definedName name="_Hlk117083462" localSheetId="0">Лист1!$G$5</definedName>
    <definedName name="_Hlk117083608" localSheetId="0">Лист1!$M$34</definedName>
    <definedName name="_Hlk117083654" localSheetId="0">Лист1!$G$37</definedName>
    <definedName name="_Hlk117083722" localSheetId="0">Лист1!$H$51</definedName>
    <definedName name="_Hlk117083806" localSheetId="0">Лист1!$G$51</definedName>
    <definedName name="_Hlk117084021" localSheetId="0">Лист1!$G$68</definedName>
    <definedName name="_Hlk117084114" localSheetId="0">Лист1!$G$75</definedName>
    <definedName name="_Hlk117084203" localSheetId="0">Лист1!$G$87</definedName>
    <definedName name="_Hlk117084298" localSheetId="0">Лист1!$H$97</definedName>
    <definedName name="_Hlk117084403" localSheetId="0">Лист1!$H$112</definedName>
    <definedName name="_Hlk117085200" localSheetId="0">Лист1!$G$147</definedName>
    <definedName name="_Hlk119082518" localSheetId="0">Лист1!$K$1</definedName>
    <definedName name="_Hlk119953401" localSheetId="0">Лист1!$M$92</definedName>
    <definedName name="_Hlk119953585" localSheetId="0">Лист1!$M$120</definedName>
    <definedName name="_xlnm._FilterDatabase" localSheetId="3" hidden="1">'1 Оргработа'!$A$2:$L$20</definedName>
    <definedName name="_xlnm._FilterDatabase" localSheetId="4" hidden="1">'2 Нормотворчество'!$A$2:$L$25</definedName>
    <definedName name="_xlnm._FilterDatabase" localSheetId="5" hidden="1">'3 Контрольная деятельность'!$A$2:$L$39</definedName>
    <definedName name="_xlnm._FilterDatabase" localSheetId="6" hidden="1">'4 Взаимодействие с ЗС'!$A$2:$N$17</definedName>
    <definedName name="_xlnm._FilterDatabase" localSheetId="9" hidden="1">'7 Взаимодействие с ОП РФ'!$A$2:$L$2</definedName>
    <definedName name="_xlnm._FilterDatabase" localSheetId="0" hidden="1">Лист1!$A$2:$N$166</definedName>
    <definedName name="_xlnm.Print_Area" localSheetId="2">'0 Общие сведения'!$A$14:$E$46</definedName>
    <definedName name="_xlnm.Print_Area" localSheetId="3">'1 Оргработа'!$D$1:$F$20</definedName>
    <definedName name="_xlnm.Print_Area" localSheetId="4">'2 Нормотворчество'!$D$1:$F$25</definedName>
    <definedName name="_xlnm.Print_Area" localSheetId="5">'3 Контрольная деятельность'!$D$1:$F$39</definedName>
    <definedName name="_xlnm.Print_Area" localSheetId="6">'4 Взаимодействие с ЗС'!$D$1:$F$17</definedName>
    <definedName name="_xlnm.Print_Area" localSheetId="7">'5 Инф открытость'!$D$1:$F$21</definedName>
    <definedName name="_xlnm.Print_Area" localSheetId="8">'6 Публичность'!$D$1:$F$3</definedName>
    <definedName name="_xlnm.Print_Area" localSheetId="9">'7 Взаимодействие с ОП РФ'!$D$1:$F$12</definedName>
    <definedName name="_xlnm.Print_Area" localSheetId="10">'Лист подтверждения'!$B$1:$F$22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5" l="1"/>
  <c r="A16" i="5"/>
  <c r="D19" i="5"/>
  <c r="K8" i="10" l="1"/>
  <c r="I8" i="10"/>
  <c r="J16" i="13"/>
  <c r="K16" i="13" s="1"/>
  <c r="J15" i="13"/>
  <c r="K15" i="13" s="1"/>
  <c r="J13" i="13"/>
  <c r="J14" i="13"/>
  <c r="I16" i="13"/>
  <c r="I15" i="13"/>
  <c r="C19" i="16" l="1"/>
  <c r="I4" i="10"/>
  <c r="I5" i="10"/>
  <c r="I6" i="10"/>
  <c r="I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3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3" i="8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3" i="14"/>
  <c r="I20" i="13"/>
  <c r="I19" i="13"/>
  <c r="I18" i="13"/>
  <c r="I17" i="13"/>
  <c r="I14" i="13"/>
  <c r="I13" i="13"/>
  <c r="I12" i="13"/>
  <c r="I11" i="13"/>
  <c r="I10" i="13"/>
  <c r="I9" i="13"/>
  <c r="I8" i="13"/>
  <c r="I7" i="13"/>
  <c r="I6" i="13"/>
  <c r="I5" i="13"/>
  <c r="I4" i="13"/>
  <c r="I3" i="13"/>
  <c r="J6" i="13"/>
  <c r="J9" i="13"/>
  <c r="J7" i="13"/>
  <c r="J9" i="9"/>
  <c r="J12" i="10"/>
  <c r="J8" i="9"/>
  <c r="J16" i="9"/>
  <c r="J12" i="9"/>
  <c r="J5" i="9"/>
  <c r="J7" i="9"/>
  <c r="D5" i="16"/>
  <c r="F8" i="16"/>
  <c r="F9" i="16"/>
  <c r="D4" i="16"/>
  <c r="D8" i="16"/>
  <c r="D9" i="16"/>
  <c r="D6" i="16"/>
  <c r="D10" i="16"/>
  <c r="F7" i="16"/>
  <c r="D7" i="16"/>
  <c r="F10" i="16"/>
  <c r="K9" i="9" l="1"/>
  <c r="G9" i="16"/>
  <c r="G10" i="16"/>
  <c r="D11" i="16"/>
  <c r="J32" i="8"/>
  <c r="J20" i="8"/>
  <c r="J17" i="8"/>
  <c r="J38" i="8"/>
  <c r="J36" i="8"/>
  <c r="J34" i="8"/>
  <c r="J30" i="8"/>
  <c r="J28" i="8"/>
  <c r="J25" i="8"/>
  <c r="J22" i="8"/>
  <c r="J14" i="8"/>
  <c r="J12" i="8"/>
  <c r="J10" i="8"/>
  <c r="J4" i="8"/>
  <c r="J22" i="14"/>
  <c r="J18" i="14"/>
  <c r="J16" i="14"/>
  <c r="J12" i="14"/>
  <c r="J11" i="14"/>
  <c r="J8" i="14"/>
  <c r="J7" i="14"/>
  <c r="J5" i="14"/>
  <c r="J20" i="14"/>
  <c r="J15" i="14"/>
  <c r="J4" i="14"/>
  <c r="J12" i="13"/>
  <c r="J3" i="13"/>
  <c r="I4" i="12"/>
  <c r="I5" i="12"/>
  <c r="I6" i="12"/>
  <c r="I7" i="12"/>
  <c r="I8" i="12"/>
  <c r="I9" i="12"/>
  <c r="I10" i="12"/>
  <c r="I11" i="12"/>
  <c r="I12" i="12"/>
  <c r="I3" i="12"/>
  <c r="I3" i="11"/>
  <c r="F5" i="16"/>
  <c r="E10" i="16"/>
  <c r="F4" i="16"/>
  <c r="E6" i="16"/>
  <c r="E7" i="16"/>
  <c r="E4" i="16"/>
  <c r="E5" i="16"/>
  <c r="E8" i="16"/>
  <c r="E9" i="16"/>
  <c r="F6" i="16"/>
  <c r="F11" i="16" l="1"/>
  <c r="E11" i="16"/>
  <c r="K3" i="11"/>
  <c r="K12" i="12"/>
  <c r="K8" i="12"/>
  <c r="K10" i="12"/>
  <c r="K9" i="12"/>
  <c r="K7" i="12"/>
  <c r="K6" i="12"/>
  <c r="K5" i="12"/>
  <c r="K4" i="12"/>
  <c r="K3" i="12"/>
  <c r="K21" i="10"/>
  <c r="K20" i="10"/>
  <c r="K18" i="10"/>
  <c r="K17" i="10"/>
  <c r="K15" i="10"/>
  <c r="K14" i="10"/>
  <c r="K13" i="10"/>
  <c r="K12" i="10"/>
  <c r="K11" i="10"/>
  <c r="K10" i="10"/>
  <c r="K9" i="10"/>
  <c r="K7" i="10"/>
  <c r="K6" i="10"/>
  <c r="K5" i="10"/>
  <c r="K3" i="10"/>
  <c r="K17" i="9"/>
  <c r="K16" i="9"/>
  <c r="K15" i="9"/>
  <c r="K14" i="9"/>
  <c r="K13" i="9"/>
  <c r="K12" i="9"/>
  <c r="K11" i="9"/>
  <c r="K10" i="9"/>
  <c r="K8" i="9"/>
  <c r="K7" i="9"/>
  <c r="K6" i="9"/>
  <c r="K5" i="9"/>
  <c r="K4" i="9"/>
  <c r="K3" i="9"/>
  <c r="K5" i="8"/>
  <c r="K6" i="8"/>
  <c r="K9" i="8"/>
  <c r="K10" i="8"/>
  <c r="K13" i="8"/>
  <c r="K14" i="8"/>
  <c r="K19" i="8"/>
  <c r="K20" i="8"/>
  <c r="K23" i="8"/>
  <c r="K25" i="8"/>
  <c r="K26" i="8"/>
  <c r="K27" i="8"/>
  <c r="K29" i="8"/>
  <c r="K30" i="8"/>
  <c r="K31" i="8"/>
  <c r="K32" i="8"/>
  <c r="K33" i="8"/>
  <c r="K34" i="8"/>
  <c r="K35" i="8"/>
  <c r="K36" i="8"/>
  <c r="K37" i="8"/>
  <c r="K38" i="8"/>
  <c r="K39" i="8"/>
  <c r="K3" i="8"/>
  <c r="K5" i="14"/>
  <c r="K6" i="14"/>
  <c r="K9" i="14"/>
  <c r="K10" i="14"/>
  <c r="K13" i="14"/>
  <c r="K14" i="14"/>
  <c r="K17" i="14"/>
  <c r="K18" i="14"/>
  <c r="K19" i="14"/>
  <c r="K21" i="14"/>
  <c r="K23" i="14"/>
  <c r="K24" i="14"/>
  <c r="K25" i="14"/>
  <c r="K3" i="14"/>
  <c r="K5" i="13"/>
  <c r="K8" i="13"/>
  <c r="K10" i="13"/>
  <c r="K11" i="13"/>
  <c r="K17" i="13"/>
  <c r="K18" i="13"/>
  <c r="K19" i="13"/>
  <c r="K20" i="13"/>
  <c r="K4" i="13"/>
  <c r="K7" i="13"/>
  <c r="B13" i="16" l="1"/>
  <c r="K9" i="13"/>
  <c r="K22" i="8"/>
  <c r="K4" i="8"/>
  <c r="K4" i="14"/>
  <c r="K20" i="14"/>
  <c r="K7" i="8"/>
  <c r="K28" i="8"/>
  <c r="K12" i="8"/>
  <c r="K21" i="8"/>
  <c r="K11" i="8"/>
  <c r="K15" i="8"/>
  <c r="K17" i="8"/>
  <c r="K18" i="8"/>
  <c r="K24" i="8"/>
  <c r="K16" i="8"/>
  <c r="K8" i="8"/>
  <c r="K16" i="14"/>
  <c r="K8" i="14"/>
  <c r="K7" i="14"/>
  <c r="K15" i="14"/>
  <c r="K22" i="14"/>
  <c r="K12" i="14"/>
  <c r="K11" i="14"/>
  <c r="K6" i="13"/>
  <c r="K12" i="13"/>
  <c r="K1" i="11"/>
  <c r="K11" i="12"/>
  <c r="K1" i="12" s="1"/>
  <c r="K19" i="10"/>
  <c r="K4" i="10"/>
  <c r="K16" i="10"/>
  <c r="K1" i="9"/>
  <c r="K13" i="13"/>
  <c r="K14" i="13"/>
  <c r="G7" i="16"/>
  <c r="K1" i="10" l="1"/>
  <c r="K1" i="8"/>
  <c r="K1" i="14"/>
  <c r="G8" i="16"/>
  <c r="G5" i="16"/>
  <c r="G6" i="16"/>
  <c r="K3" i="13" l="1"/>
  <c r="K1" i="13" s="1"/>
  <c r="G4" i="16"/>
  <c r="G3" i="16" l="1"/>
</calcChain>
</file>

<file path=xl/sharedStrings.xml><?xml version="1.0" encoding="utf-8"?>
<sst xmlns="http://schemas.openxmlformats.org/spreadsheetml/2006/main" count="1759" uniqueCount="859">
  <si>
    <t>№ п/п</t>
  </si>
  <si>
    <t>Критерий</t>
  </si>
  <si>
    <t>Есть/</t>
  </si>
  <si>
    <t>Нет</t>
  </si>
  <si>
    <t>Ссылка на сайт/</t>
  </si>
  <si>
    <t>Сведения</t>
  </si>
  <si>
    <t>Исполнитель со стороны ОС</t>
  </si>
  <si>
    <t>Исполнитель со стороны Минтруда РФ</t>
  </si>
  <si>
    <t>Примечание</t>
  </si>
  <si>
    <r>
      <t>I.</t>
    </r>
    <r>
      <rPr>
        <b/>
        <sz val="7"/>
        <color rgb="FF808080"/>
        <rFont val="Times New Roman"/>
        <family val="1"/>
        <charset val="204"/>
      </rPr>
      <t xml:space="preserve">               </t>
    </r>
    <r>
      <rPr>
        <b/>
        <sz val="10"/>
        <color rgb="FF808080"/>
        <rFont val="Arial"/>
        <family val="2"/>
        <charset val="204"/>
      </rPr>
      <t>Реализация положений о стандарте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</si>
  <si>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 </t>
    </r>
  </si>
  <si>
    <t>Сведения о соответствии положению об ОС Стандарте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</si>
  <si>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b/>
        <sz val="10"/>
        <color rgb="FF808080"/>
        <rFont val="Arial"/>
        <family val="2"/>
        <charset val="204"/>
      </rPr>
      <t> </t>
    </r>
  </si>
  <si>
    <t>Наличие сведений о соответствии положению об ОС Стандарте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</si>
  <si>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Необходимо проверить наличие на сайте</t>
    </r>
  </si>
  <si>
    <t>Реализация основных функций</t>
  </si>
  <si>
    <r>
      <t>2.1.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</si>
  <si>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Сколько проектов НПА рассмотрено за год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</si>
  <si>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проверить наличие на сайте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</si>
  <si>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Информацию по факту каждого рассмотрения надо выкладывать на сайт (кто будет это делать)?</t>
    </r>
  </si>
  <si>
    <r>
      <t>2.2.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</si>
  <si>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Перечень рассмотренных НПА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</si>
  <si>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Будем выкладывать сами проекты НП?</t>
    </r>
  </si>
  <si>
    <r>
      <t>2.3.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</si>
  <si>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По какому количеству проектов НПА предложения были приняты полностью или частично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</si>
  <si>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Кто будет выкладывать эту информацию?</t>
    </r>
  </si>
  <si>
    <r>
      <t>2.4.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</si>
  <si>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Есть ли документ, обобщающий практику рассмотрения и корректировки проектов НПА на регулярной основе (год, квартал)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</si>
  <si>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Такой документ у нас есть?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</si>
  <si>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Если нет, будем делать? Если будем, то кто именно будет остветственным?</t>
    </r>
  </si>
  <si>
    <t>Мониторинг качества услуг</t>
  </si>
  <si>
    <r>
      <t>3.1.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</si>
  <si>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мониторинге (название, реквизиты)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</si>
  <si>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очень понимаю, что это! Надо обсуждать</t>
    </r>
  </si>
  <si>
    <r>
      <t>3.2.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</si>
  <si>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в открытом доступе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</si>
  <si>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??</t>
    </r>
  </si>
  <si>
    <r>
      <t>4.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</si>
  <si>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Антикоррупционная деятельность</t>
  </si>
  <si>
    <r>
      <t>4.1.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</si>
  <si>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антикоррупционых мероприятиях (название, реквизиты)</t>
  </si>
  <si>
    <r>
      <t>4.2.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</si>
  <si>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4.3.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</si>
  <si>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оценке эффективности госзакупок (название,реквизиты)</t>
  </si>
  <si>
    <r>
      <t>4.4.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</si>
  <si>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4.5.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</si>
  <si>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кадровой работе (название, реквизиты)</t>
  </si>
  <si>
    <r>
      <t>4.6.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</si>
  <si>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5.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</si>
  <si>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Кадровая политика</t>
  </si>
  <si>
    <r>
      <t>5.1.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</si>
  <si>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Сколько членов ОС входит в состав аттестационных комиссий и конкурсных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</si>
  <si>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Где взять эту информацию?</t>
    </r>
  </si>
  <si>
    <r>
      <t>5.2.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</si>
  <si>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???</t>
    </r>
  </si>
  <si>
    <r>
      <t>6.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</si>
  <si>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Иные вопросы</t>
  </si>
  <si>
    <r>
      <t>6.1.</t>
    </r>
    <r>
      <rPr>
        <sz val="7"/>
        <color rgb="FFFF0000"/>
        <rFont val="Times New Roman"/>
        <family val="1"/>
        <charset val="204"/>
      </rPr>
      <t xml:space="preserve">         </t>
    </r>
    <r>
      <rPr>
        <sz val="10"/>
        <color rgb="FFFF0000"/>
        <rFont val="Arial"/>
        <family val="2"/>
        <charset val="204"/>
      </rPr>
      <t> </t>
    </r>
  </si>
  <si>
    <t>Какие вопросы были рассмотрены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</si>
  <si>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 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</si>
  <si>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О каких вопросах идет речь?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</si>
  <si>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именно тут должно быт?</t>
    </r>
  </si>
  <si>
    <r>
      <t>6.2.</t>
    </r>
    <r>
      <rPr>
        <sz val="7"/>
        <color rgb="FFFF0000"/>
        <rFont val="Times New Roman"/>
        <family val="1"/>
        <charset val="204"/>
      </rPr>
      <t xml:space="preserve">         </t>
    </r>
    <r>
      <rPr>
        <sz val="10"/>
        <color rgb="FFFF0000"/>
        <rFont val="Arial"/>
        <family val="2"/>
        <charset val="204"/>
      </rPr>
      <t> </t>
    </r>
  </si>
  <si>
    <t>Ссылки в открытом доступе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</si>
  <si>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именно ссылки тут надо разместить?</t>
    </r>
  </si>
  <si>
    <r>
      <t>7.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</si>
  <si>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Участие в планировании и отчётности ФОИВ</t>
  </si>
  <si>
    <r>
      <t>7.1.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</si>
  <si>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 рассмотрен план?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</si>
  <si>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проверить есть ли на сайте планы за все последние годы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</si>
  <si>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Недостающие планы и информацию по их выполнению выложить</t>
    </r>
  </si>
  <si>
    <r>
      <t>7.2.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</si>
  <si>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Были направлены предложения по его совершенствованию?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</si>
  <si>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обсудить форму реализации</t>
    </r>
  </si>
  <si>
    <r>
      <t>7.3.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</si>
  <si>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Были приняты предложения?</t>
  </si>
  <si>
    <r>
      <t>8.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</si>
  <si>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Участие в контрольной деятельности</t>
  </si>
  <si>
    <r>
      <t>8.1.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</si>
  <si>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ОС принял участие в подготовке доклада о результатах контрольной деятельности?</t>
  </si>
  <si>
    <r>
      <t>8.2.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</si>
  <si>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на доклад в открытом доступе.</t>
  </si>
  <si>
    <r>
      <t>9.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</si>
  <si>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Публичное обсуждение Концепции открытости</t>
  </si>
  <si>
    <r>
      <t>9.1.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</si>
  <si>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В рамках какого мероприятия было проведено обсуждение?</t>
  </si>
  <si>
    <r>
      <t>9.2.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</si>
  <si>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обсуждения в открытом доступе.</t>
  </si>
  <si>
    <r>
      <t>10.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</si>
  <si>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Слушания по приоритетным направлениям</t>
  </si>
  <si>
    <r>
      <t>10.1.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</si>
  <si>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было проведено слушаний?</t>
  </si>
  <si>
    <r>
      <t>10.2.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</si>
  <si>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Перечень слушаний</t>
  </si>
  <si>
    <r>
      <t>10.3.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</si>
  <si>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Ссылки на результаты обсуждений в открытом доступе</t>
  </si>
  <si>
    <r>
      <t>11.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</si>
  <si>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Контроль требований по этике и конфликтов интересов</t>
  </si>
  <si>
    <r>
      <t>11.1.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</si>
  <si>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было поведено заседаний комиссий по соблюдению требований к служебному поведению и урегулированию конфликта интересов с участием членов ОС?</t>
  </si>
  <si>
    <r>
      <t>11.2.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</si>
  <si>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иным органам: Был факт участия?</t>
  </si>
  <si>
    <r>
      <t>11.3.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</si>
  <si>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иным органам: перечень мероприятий</t>
  </si>
  <si>
    <r>
      <t>12.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</si>
  <si>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Реализация Концепции открытости</t>
  </si>
  <si>
    <r>
      <t>12.1.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</si>
  <si>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разработке ведомственных планов по реализации Концепции открытости федеральных органов исполнительной власти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</si>
  <si>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 реализацию</t>
    </r>
  </si>
  <si>
    <r>
      <t>12.2.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</si>
  <si>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r>
      <t>12.3.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</si>
  <si>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утверждать результаты общественных обсуждений, решений и отчетов ФОИВ по итогам общественной экспертизы нормативных правовых актов</t>
  </si>
  <si>
    <r>
      <t>12.4.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</si>
  <si>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мониторинг публичной декларации руководителя ФОИВ и (или) публичного плана деятельности ФОИВ, а также один раз в полгода принимать отчет о ходе реализации данного плана - сколько принято отчетов</t>
  </si>
  <si>
    <r>
      <t>12.5.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</si>
  <si>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мониторинг публичной декларации руководителя ФОИВ и (или) публичного плана деятельности ФОИВ, а также один раз в полгода принимать отчет о ходе реализации данного плана: ссылки на отчеты в открытом доступе</t>
  </si>
  <si>
    <r>
      <t>12.6.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</si>
  <si>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подготовке экспертного содоклада в отношении итогового (о результатах и основных направлениях деятельности ФОИВ за отчетный год) доклада ФОИВ подготовлен ли содоклад</t>
  </si>
  <si>
    <r>
      <t>12.7.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</si>
  <si>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ФОИВ: ссылки на содоклад в открытом доступе</t>
  </si>
  <si>
    <r>
      <t>12.8.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</si>
  <si>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выборочный анализ качества ответов ФОИВ на обращения граждан: подготовлен ли отчет по результатам анализа</t>
  </si>
  <si>
    <r>
      <t>12.9.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</si>
  <si>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выборочный анализ качества ответов ФОИВ на обращения граждан: ссылки на отчет в открытом доступе</t>
  </si>
  <si>
    <r>
      <t>12.10.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</si>
  <si>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результатов: был ли факт утверждения</t>
  </si>
  <si>
    <r>
      <t>12.11.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</si>
  <si>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результатов: ссылки на документ об утверждении в открытом доступе</t>
  </si>
  <si>
    <r>
      <t>13.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</si>
  <si>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со СМИ</t>
  </si>
  <si>
    <r>
      <t>13.1.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</si>
  <si>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Перечислите основные проблемные публикации, инициированные ОС (Федеральные СМИ - 2 балла)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</si>
  <si>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Члены ОС должны сообщать куратору со стороны ОС о всех публикациях, где они выступали, как члены ОС, но надо обсудить вопрос согласования таких выступлений от имени ОС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</si>
  <si>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Каждый раз надо на нашем сайте дублировать информацию или давать ссылку на публикацию</t>
    </r>
  </si>
  <si>
    <r>
      <t>14.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</si>
  <si>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Внимание руководителя ФОИВ</t>
  </si>
  <si>
    <r>
      <t>14.1.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</si>
  <si>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раз руководитель ФОИВа участвовал в заседаниях ОС?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</si>
  <si>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просить Министра участвовать, как можно больше, но, видимо, не менее 6 раз в год</t>
    </r>
  </si>
  <si>
    <r>
      <t>15.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</si>
  <si>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Функциональная инфраструктура</t>
  </si>
  <si>
    <r>
      <t>15.1.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</si>
  <si>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Создавались ли комиссии и рабочие группы? Сколько? Перечень?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</si>
  <si>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Раскрыть структуру ОС, состав комиссий на сайте ОС</t>
    </r>
  </si>
  <si>
    <r>
      <t>15.2.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</si>
  <si>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перечня рабочих групп и комиссий в открытом доступе (ссылка)</t>
  </si>
  <si>
    <r>
      <t>15.3.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</si>
  <si>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протоколов заседаний рабочих групп и комиссий в открытом доступе (ссылка)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</si>
  <si>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Начать публиковать все протоколы (с возможным изъятием информации) на сайте ОС</t>
    </r>
  </si>
  <si>
    <r>
      <t>16.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</si>
  <si>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гражданами и объединениями</t>
  </si>
  <si>
    <r>
      <t>16.1.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</si>
  <si>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 какими общественными объединениями регулярно взаимодействует ОС? Указать количество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</si>
  <si>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Как часто будем ее обновлять</t>
    </r>
  </si>
  <si>
    <r>
      <t>17.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</si>
  <si>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экспертным сообществом</t>
  </si>
  <si>
    <r>
      <t>17.1.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</si>
  <si>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общественных экспертиз было проведено?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</si>
  <si>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 форму реализации</t>
    </r>
  </si>
  <si>
    <r>
      <t>17.2.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</si>
  <si>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Перечень общественных экспертиз</t>
  </si>
  <si>
    <r>
      <t>17.3.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</si>
  <si>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общественных экспертиз в открытом доступе</t>
  </si>
  <si>
    <r>
      <t>18.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</si>
  <si>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ФОИВ</t>
  </si>
  <si>
    <r>
      <t>18.1.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</si>
  <si>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запросов было направлено?</t>
  </si>
  <si>
    <r>
      <t>18.2.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</si>
  <si>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какому количеству запросов приняты меры?</t>
  </si>
  <si>
    <r>
      <t>18.3.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</si>
  <si>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этой деятельности в открытом доступе</t>
  </si>
  <si>
    <r>
      <t>19.</t>
    </r>
    <r>
      <rPr>
        <b/>
        <sz val="7"/>
        <color rgb="FFFF0000"/>
        <rFont val="Times New Roman"/>
        <family val="1"/>
        <charset val="204"/>
      </rPr>
      <t xml:space="preserve">          </t>
    </r>
    <r>
      <rPr>
        <b/>
        <sz val="10"/>
        <color rgb="FFFF0000"/>
        <rFont val="Arial"/>
        <family val="2"/>
        <charset val="204"/>
      </rPr>
      <t> </t>
    </r>
  </si>
  <si>
    <t>Публичное воздействие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</si>
  <si>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b/>
        <sz val="10"/>
        <color rgb="FFFF0000"/>
        <rFont val="Arial"/>
        <family val="2"/>
        <charset val="204"/>
      </rPr>
      <t> 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</si>
  <si>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b/>
        <sz val="10"/>
        <color rgb="FFFF0000"/>
        <rFont val="Arial"/>
        <family val="2"/>
        <charset val="204"/>
      </rPr>
      <t>Не понимаю, что это</t>
    </r>
  </si>
  <si>
    <r>
      <t>19.1.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</si>
  <si>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Ссылка на материалы такого информирования в открытом доступе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</si>
  <si>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это?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</si>
  <si>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тут мы должны разместить?</t>
    </r>
  </si>
  <si>
    <r>
      <t>20.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</si>
  <si>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Организационная работа и обеспечение</t>
  </si>
  <si>
    <r>
      <t>20.1.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</si>
  <si>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Очные заседания проводятся не реже 6 раз в год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</si>
  <si>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будет больше</t>
    </r>
  </si>
  <si>
    <r>
      <t>20.2.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</si>
  <si>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Очное рассмотрение вопросов, определённых ОП</t>
  </si>
  <si>
    <r>
      <t>20.3.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</si>
  <si>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Очное рассмотрение резонансных вопросов</t>
  </si>
  <si>
    <r>
      <t>20.4.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</si>
  <si>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 плане вопросов законопроектной деятельности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</si>
  <si>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всегда это в планах есть?</t>
    </r>
  </si>
  <si>
    <r>
      <t>20.5.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</si>
  <si>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 плане вопросов по рекомендации ОП</t>
  </si>
  <si>
    <r>
      <t>20.6.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</si>
  <si>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Направление плана работы ОС в ОП</t>
  </si>
  <si>
    <r>
      <t>20.7.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</si>
  <si>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 xml:space="preserve">Полнота информации о деятельности Общественного совета, в том числе размещаемой на официальном сайте (странице) Общественного совета (наличие годового плана работы, протоколов заседаний, информации о персональных страницах, блогах членов Общественного совета и т.д.), ее навигационная доступность. (указать разделы, документы, материалы, размещенные на сайте (странице), а также ссылки на сайт (страницу) Общественного совета и членов Общественного совета (если имеются) 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</si>
  <si>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Кто и как будет проводить оценку?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</si>
  <si>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нам самим проверить полноту?</t>
    </r>
  </si>
  <si>
    <r>
      <t>20.8.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</si>
  <si>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Цитируемость решений или деятельности Общественного совета при ФОИВ в СМИ. (указать, в каких средствах массовой информации, социальных сетях цитировался Общественный совет, и ссылки на статьи или видео (если имеются)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</si>
  <si>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нам самим проверить цитируемость?</t>
    </r>
  </si>
  <si>
    <r>
      <t>20.9.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</si>
  <si>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электронной приёмной согласно отчёту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</si>
  <si>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есть электронная приемная?</t>
    </r>
  </si>
  <si>
    <r>
      <t>20.10.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</si>
  <si>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обращений граждан в ОС и её членам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</si>
  <si>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собираем такую информацию</t>
    </r>
  </si>
  <si>
    <r>
      <t>20.11.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</si>
  <si>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Наличие личного приёма граждан членами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</si>
  <si>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Необходимо реализовать</t>
    </r>
  </si>
  <si>
    <r>
      <t>20.12.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</si>
  <si>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Дата направления отчета в ОП</t>
  </si>
  <si>
    <r>
      <t>20.13.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</si>
  <si>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приглашений ОП на заседания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</si>
  <si>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это реализуем?</t>
    </r>
  </si>
  <si>
    <r>
      <t>20.14.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</si>
  <si>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решений ОС, направленных в ОП</t>
  </si>
  <si>
    <r>
      <t>20.15.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</si>
  <si>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Отправка уведомлений в ОП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</si>
  <si>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уведомления должны быть?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</si>
  <si>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Не очень понятно, что надо отправлять?</t>
    </r>
  </si>
  <si>
    <r>
      <t>20.16.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</si>
  <si>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Взаимодействие с ОП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</si>
  <si>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Какое именно необходимо взаимодействие?</t>
    </r>
  </si>
  <si>
    <r>
      <t>20.17.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</si>
  <si>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Участие…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</si>
  <si>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Не понимаем, что это?</t>
    </r>
  </si>
  <si>
    <r>
      <t>20.18.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</si>
  <si>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Обращение ОП к ОС</t>
  </si>
  <si>
    <r>
      <t>20.19.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</si>
  <si>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Обращение ОП к ФОИВ</t>
  </si>
  <si>
    <r>
      <t>20.20.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</si>
  <si>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Участие ОС в выработке стратегии ФОИВ</t>
  </si>
  <si>
    <r>
      <t>20.21.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</si>
  <si>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Присутствие представителей ОС на мероприятиях органов власти</t>
  </si>
  <si>
    <r>
      <t>20.22.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</si>
  <si>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Общее Количество предложений ОС в адрес ФОИВ</t>
  </si>
  <si>
    <r>
      <t>20.23.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</si>
  <si>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Доля учтённых ФОИВ предложений ОС в общем объёме</t>
  </si>
  <si>
    <r>
      <t>20.24.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</si>
  <si>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инициатив ОС, направленных в ОП</t>
  </si>
  <si>
    <r>
      <t>20.25.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</si>
  <si>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Содействие ОС инициативам ФОИВ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</si>
  <si>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Мы это реализуем?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</si>
  <si>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Надо ли размещать на сайте?</t>
    </r>
  </si>
  <si>
    <r>
      <t>20.26.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</si>
  <si>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Отсутствие обоснованных нареканий к деятельности ОС со стороны граждан и организаций</t>
  </si>
  <si>
    <r>
      <t>20.27.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</si>
  <si>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Отсутствие нарушения членами ОС общепринятых морально-этических норм</t>
  </si>
  <si>
    <r>
      <t>20.28.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</si>
  <si>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Наличие сложностей в обеспечении деятельности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</si>
  <si>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собираем такую информацию?</t>
    </r>
  </si>
  <si>
    <r>
      <t>20.29.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</si>
  <si>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Размещение отчёта ОС в электронной форме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</si>
  <si>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 утвержденная форма, мы размещаем такой отчет?</t>
    </r>
  </si>
  <si>
    <r>
      <t>21.</t>
    </r>
    <r>
      <rPr>
        <b/>
        <sz val="7"/>
        <color rgb="FFFF0000"/>
        <rFont val="Times New Roman"/>
        <family val="1"/>
        <charset val="204"/>
      </rPr>
      <t xml:space="preserve">          </t>
    </r>
    <r>
      <rPr>
        <b/>
        <sz val="10"/>
        <color rgb="FFFF0000"/>
        <rFont val="Arial"/>
        <family val="2"/>
        <charset val="204"/>
      </rPr>
      <t> </t>
    </r>
  </si>
  <si>
    <t>Публичность деятельности ОС</t>
  </si>
  <si>
    <r>
      <t>21.1.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</si>
  <si>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Экспертная оценка цитируемости</t>
  </si>
  <si>
    <r>
      <t>21.2.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</si>
  <si>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Оценка цитируемости по СКАН-Интерфакс</t>
  </si>
  <si>
    <r>
      <t>II.</t>
    </r>
    <r>
      <rPr>
        <b/>
        <sz val="7"/>
        <color rgb="FF808080"/>
        <rFont val="Times New Roman"/>
        <family val="1"/>
        <charset val="204"/>
      </rPr>
      <t xml:space="preserve">              </t>
    </r>
    <r>
      <rPr>
        <b/>
        <sz val="10"/>
        <color rgb="FF808080"/>
        <rFont val="Arial"/>
        <family val="2"/>
        <charset val="204"/>
      </rPr>
      <t>Мониторинг сайта</t>
    </r>
  </si>
  <si>
    <r>
      <t>22.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</si>
  <si>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Актуальность информации</t>
  </si>
  <si>
    <r>
      <t>22.1.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</si>
  <si>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Дата последней публикации отчёта (за какой год)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</si>
  <si>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Проверить наличие автоматического вывода даты публикаций</t>
    </r>
  </si>
  <si>
    <r>
      <t>22.2.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</si>
  <si>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Отчет об исполнении плана работ (за какой год самый свежий)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</si>
  <si>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Выложить все отчеты об исполнении плана работ</t>
    </r>
  </si>
  <si>
    <r>
      <t>22.3.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</si>
  <si>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Дата "самого свежего" отчета по обращениям граждан и организаций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</si>
  <si>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+</t>
    </r>
  </si>
  <si>
    <r>
      <t>23.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</si>
  <si>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Информационная насыщенность</t>
  </si>
  <si>
    <r>
      <t>23.1.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</si>
  <si>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раздела "новости" (именно новости общественного совета)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</si>
  <si>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Явно такого раздела нет. Надо создать</t>
    </r>
  </si>
  <si>
    <r>
      <t>23.2.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</si>
  <si>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годовой отчет по форме ОП РФ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</si>
  <si>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Нет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</si>
  <si>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сделать</t>
    </r>
  </si>
  <si>
    <r>
      <t>23.3.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</si>
  <si>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Ссылка на файл со скриншотом отчёта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</si>
  <si>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это реализовать?</t>
    </r>
  </si>
  <si>
    <r>
      <t>23.4.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</si>
  <si>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плана работ (на какой год самый свежий)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</si>
  <si>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Сейчас 2017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</si>
  <si>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обновлять</t>
    </r>
  </si>
  <si>
    <r>
      <t>23.5.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</si>
  <si>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«Горячие проекты» - информация о текущих общественных слушаниях/обсуждениях (типа что делать посетителю сайта, к чему его призываем)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</si>
  <si>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делать</t>
    </r>
  </si>
  <si>
    <r>
      <t>23.6.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</si>
  <si>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информации о ФИО членов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</si>
  <si>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</si>
  <si>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улучшать</t>
    </r>
  </si>
  <si>
    <r>
      <t>23.7.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</si>
  <si>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справок о членах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</si>
  <si>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полностью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</si>
  <si>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доделывать, переделывать</t>
    </r>
  </si>
  <si>
    <r>
      <t>23.8.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</si>
  <si>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информации о комиссиях и рабочих группах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</si>
  <si>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Есть, устарело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</si>
  <si>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переделывать</t>
    </r>
  </si>
  <si>
    <r>
      <t>23.9.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</si>
  <si>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Количество новостей за год</t>
  </si>
  <si>
    <r>
      <t>24.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</si>
  <si>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Коммуникация с Гражданами</t>
  </si>
  <si>
    <r>
      <t>24.1.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</si>
  <si>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формы для обращения ("электронная приёмная")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</si>
  <si>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создавать</t>
    </r>
  </si>
  <si>
    <r>
      <t>24.2.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</si>
  <si>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Возможность отслеживания обращений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</si>
  <si>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 xml:space="preserve">Как это будет оценено экспертами? 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</si>
  <si>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они должны увидеть</t>
    </r>
  </si>
  <si>
    <r>
      <t>24.3.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</si>
  <si>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Наличие статистики обращений граждан и организаций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</si>
  <si>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За какой период нужна статистика?</t>
    </r>
  </si>
  <si>
    <r>
      <t>24.4.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</si>
  <si>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возможности обратиться к члену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</si>
  <si>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явно</t>
    </r>
  </si>
  <si>
    <r>
      <t>25.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</si>
  <si>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Полнота контактной информации</t>
  </si>
  <si>
    <r>
      <t>25.1.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</si>
  <si>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почтовый адрес</t>
  </si>
  <si>
    <r>
      <t>25.2.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</si>
  <si>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контактный телефон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</si>
  <si>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 xml:space="preserve">Есть </t>
    </r>
  </si>
  <si>
    <r>
      <t>25.3.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</si>
  <si>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адрес электронной почты</t>
  </si>
  <si>
    <r>
      <t>25.4.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</si>
  <si>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Количество ссылок на профили в различных соцсетях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</si>
  <si>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Социальные сети нужны у всех членов ОС или достаточно части?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</si>
  <si>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социальные сети будет идти в зачет</t>
    </r>
  </si>
  <si>
    <r>
      <t>26.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</si>
  <si>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Навигационная доступность и удобство</t>
  </si>
  <si>
    <r>
      <t>26.1.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</si>
  <si>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своего сайта у ОС</t>
  </si>
  <si>
    <r>
      <t>26.2.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</si>
  <si>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ссылки на ОС с главной страницы</t>
  </si>
  <si>
    <r>
      <t>26.3.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</si>
  <si>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Глубина размещения раздела (сколько кликов нужно сделать, чтобы попасть с главной страницы в раздел ОС)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</si>
  <si>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1</t>
    </r>
  </si>
  <si>
    <r>
      <t>26.4.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</si>
  <si>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Оценка "дружественности" интерфейса сайта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</si>
  <si>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</t>
    </r>
  </si>
  <si>
    <r>
      <t>26.5.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</si>
  <si>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Число дней с даты последней новости</t>
  </si>
  <si>
    <t>о</t>
  </si>
  <si>
    <t>н</t>
  </si>
  <si>
    <t>к</t>
  </si>
  <si>
    <t>п</t>
  </si>
  <si>
    <t>в</t>
  </si>
  <si>
    <t>оп</t>
  </si>
  <si>
    <t>и</t>
  </si>
  <si>
    <t>№ в анкете 22</t>
  </si>
  <si>
    <t>Ссылка на Стандарт</t>
  </si>
  <si>
    <t>№№</t>
  </si>
  <si>
    <t>Номер метрики'22 (по конструктору весов)</t>
  </si>
  <si>
    <t>№</t>
  </si>
  <si>
    <t xml:space="preserve">Соответствие положения об общественном совете Стандарту деятельности общественного совета при федеральном органе исполнительной власти (Типовое положение) (утв. решением совета Общественной палаты Российской Федерации от 05.07.2018 №  55-С (ред. от 02.12.2020) </t>
  </si>
  <si>
    <t>(указать соответствует ли положение об общественном совете действующей редакции Стандарта)</t>
  </si>
  <si>
    <r>
      <t xml:space="preserve">Соответствие подпункту 2.2.1 Стандарта (рассматривать проекты общественно значимых нормативных правовых актов и иных документов, разрабатываемых федеральным органом исполнительной власти); </t>
    </r>
    <r>
      <rPr>
        <i/>
        <sz val="14"/>
        <color theme="1"/>
        <rFont val="Times New Roman"/>
        <family val="1"/>
        <charset val="204"/>
      </rPr>
      <t>(указать: сколько проектов НПА общественный совет рассмотрел в 2021 г. и их перечень; сколько всего НПА принял ФОИВ в 2021 г., за год; по какому количеству проектов НПА предложения общественного совета были приняты полностью или частично; в каких документах закреплено рассмотрение НПА советом (протоколы ОС, обращение к руководителю ФОИВ, иное указать); есть ли документ, обобщающий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доступе)</t>
    </r>
  </si>
  <si>
    <r>
      <t xml:space="preserve">Соответствие подпункту 2.2.2 Стандарта (участвовать в мониторинге качества оказания государственных услуг федеральным органом исполнительной власти, </t>
    </r>
    <r>
      <rPr>
        <i/>
        <sz val="14"/>
        <color theme="1"/>
        <rFont val="Times New Roman"/>
        <family val="1"/>
        <charset val="204"/>
      </rPr>
      <t>при наличии</t>
    </r>
    <r>
      <rPr>
        <sz val="14"/>
        <color theme="1"/>
        <rFont val="Times New Roman"/>
        <family val="1"/>
        <charset val="204"/>
      </rPr>
      <t xml:space="preserve">) </t>
    </r>
    <r>
      <rPr>
        <i/>
        <sz val="14"/>
        <color theme="1"/>
        <rFont val="Times New Roman"/>
        <family val="1"/>
        <charset val="204"/>
      </rPr>
      <t>(указать наличие документа об участии в мониторинге (название, реквизиты)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4"/>
        <color theme="1"/>
        <rFont val="Times New Roman"/>
        <family val="1"/>
        <charset val="204"/>
      </rPr>
      <t>и привести ссылку на его размещение в открытом доступе)</t>
    </r>
  </si>
  <si>
    <r>
      <t xml:space="preserve">Соответствие подпункту 2.2.3 Стандарта (участвовать в антикоррупционной работе, оценке эффективности государственных закупок и кадровой работе федерального органа исполнительной власти) </t>
    </r>
    <r>
      <rPr>
        <i/>
        <sz val="14"/>
        <color theme="1"/>
        <rFont val="Times New Roman"/>
        <family val="1"/>
        <charset val="204"/>
      </rPr>
      <t>(указать наличие документов об участии в антикоррупционной работе, оценке эффективности государственных закупок и кадровой работе (название (названия), реквизиты) и, при наличии, привести ссылку на его (их) размещение в открытом доступе)</t>
    </r>
  </si>
  <si>
    <r>
      <t xml:space="preserve">Соответствие подпункту 2.2.4 Стандарта (принимать участие в работе аттестационных комиссий и конкурсных комиссий по замещению должностей) </t>
    </r>
    <r>
      <rPr>
        <i/>
        <sz val="14"/>
        <color theme="1"/>
        <rFont val="Times New Roman"/>
        <family val="1"/>
        <charset val="204"/>
      </rPr>
      <t>(указать, сколько членов ОС входит в состав аттестационных комиссий и конкурсных комиссий, привести список членов ОС, которые входят в состав аттестационных комиссий и конкурсных комиссий)</t>
    </r>
  </si>
  <si>
    <r>
      <t>Соответствие подпункту 2.2.5 Стандарта (рассматривать иные вопросы, предусмотренные законодательством Российской Федерации, иными нормативными правовыми актами и решениями Общественной палаты Российской Федерации)</t>
    </r>
    <r>
      <rPr>
        <i/>
        <sz val="14"/>
        <color theme="1"/>
        <rFont val="Times New Roman"/>
        <family val="1"/>
        <charset val="204"/>
      </rPr>
      <t xml:space="preserve"> (указать,  какие иные вопросы были рассмотрены)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</si>
  <si>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2.3.1 Стандарта (рассматривать ежегодные планы деятельности федерального органа исполнительной власти, в том числе по исполнению указов, распоряжений, поручений Президента Российской Федерации, а также участвовать в подготовке публичного отчета по их исполнению) </t>
    </r>
    <r>
      <rPr>
        <i/>
        <sz val="14"/>
        <color theme="1"/>
        <rFont val="Times New Roman"/>
        <family val="1"/>
        <charset val="204"/>
      </rPr>
      <t>(указать:  был ли рассмотрен план, если да, то были ли направлены предложения по его совершенствованию, а также были ли приняты предложения)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</si>
  <si>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2.3.2 Стандарта (участвовать в подготовке докладов о результатах контрольной деятельности, о затратах на содержание федерального органа исполнительной власти и его территориальных подразделений)</t>
    </r>
    <r>
      <rPr>
        <i/>
        <sz val="14"/>
        <color theme="1"/>
        <rFont val="Times New Roman"/>
        <family val="1"/>
        <charset val="204"/>
      </rPr>
      <t xml:space="preserve"> (указать, принял ли общественный совет участие в подготовке доклада о результатах контрольной деятельности, если да и он размещен в открытом доступе – дать ссылку)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</si>
  <si>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2.3.3 Стандарта (участвовать в публичном обсуждении Концепции открытости федеральных органов исполнительной власти (утв. распоряжением Правительства Российской Федерации от 30.01.2014 № 93-р) </t>
    </r>
    <r>
      <rPr>
        <i/>
        <sz val="14"/>
        <color theme="1"/>
        <rFont val="Times New Roman"/>
        <family val="1"/>
        <charset val="204"/>
      </rPr>
      <t>(указать, состоялось ли такое обсуждение, в рамках какого мероприятия было проведено обсуждение, если такое обсуждение состоялось и результаты размещены в открытом доступе – дать ссылку на их размещение)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</si>
  <si>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2.3.4 Стандарта (проводить слушания по приоритетным направлениям деятельности федерального органа исполнительной власти) </t>
    </r>
    <r>
      <rPr>
        <i/>
        <sz val="14"/>
        <color theme="1"/>
        <rFont val="Times New Roman"/>
        <family val="1"/>
        <charset val="204"/>
      </rPr>
      <t>(указать, сколько было проведено слушаний, привести их перечень, если результаты слушаний размещены в открытом доступе – дать ссылку на их размещение)</t>
    </r>
  </si>
  <si>
    <r>
      <t>11.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</si>
  <si>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2.3.5 Стандарта (принимать участие в работе:</t>
    </r>
  </si>
  <si>
    <r>
      <t>комиссий по соблюдению требований к служебному поведению и урегулированию конфликта интересов; иных рабочих органов, создаваемых федеральными органами исполнительной власти по вопросам кадровой работы, антикоррупционной деятельности и закупок (товаров, работ, услуг), включая размещение государственных заказов на выполнение научно-исследовательских работ и оказание консультационных услуг)</t>
    </r>
    <r>
      <rPr>
        <i/>
        <sz val="14"/>
        <color theme="1"/>
        <rFont val="Times New Roman"/>
        <family val="1"/>
        <charset val="204"/>
      </rPr>
      <t xml:space="preserve"> (указать сколько было поведено заседаний комиссий и иных органов по соблюдению требований к служебному поведению и урегулированию конфликта интересов, а также по вопросам кадровой работы, антикоррупционной деятельности и закупок (товаров, работ, услуг), включая размещение государственных заказов с участием членов ОС, привести перечень мероприятий)</t>
    </r>
  </si>
  <si>
    <r>
      <t>12.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</si>
  <si>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2.3.6 Стандарта (осуществлять мероприятия, рекомендованные Концепцией открытости и рекомендациями по реализации принципов открытости в федеральных органах исполнительной власти:</t>
    </r>
  </si>
  <si>
    <r>
      <t xml:space="preserve">- участвовать в разработке ведомственных планов по реализации Концепции открытости федеральных органов исполнительной власти </t>
    </r>
    <r>
      <rPr>
        <i/>
        <sz val="14"/>
        <color theme="1"/>
        <rFont val="Times New Roman"/>
        <family val="1"/>
        <charset val="204"/>
      </rPr>
      <t>(указать, был ли факт участия, а также были ли учтены предложения общественного совета в конечной редакции планов)</t>
    </r>
    <r>
      <rPr>
        <sz val="14"/>
        <color theme="1"/>
        <rFont val="Times New Roman"/>
        <family val="1"/>
        <charset val="204"/>
      </rPr>
      <t>;</t>
    </r>
  </si>
  <si>
    <r>
      <t xml:space="preserve">- утверждать результаты общественных обсуждений, решений и отчетов федерального органа исполнительной власти по итогам общественной экспертизы нормативных правовых актов </t>
    </r>
    <r>
      <rPr>
        <i/>
        <sz val="14"/>
        <color theme="1"/>
        <rFont val="Times New Roman"/>
        <family val="1"/>
        <charset val="204"/>
      </rPr>
      <t>(указать, был ли факт утверждения)</t>
    </r>
    <r>
      <rPr>
        <sz val="14"/>
        <color theme="1"/>
        <rFont val="Times New Roman"/>
        <family val="1"/>
        <charset val="204"/>
      </rPr>
      <t>;</t>
    </r>
  </si>
  <si>
    <r>
      <t xml:space="preserve">- осуществлять мониторинг публичной декларации руководителя федерального органа исполнительной власти и (или) публичного плана деятельности федерального органа исполнительной власти, а также один раз в полгода принимать отчет о ходе реализации данного плана </t>
    </r>
    <r>
      <rPr>
        <i/>
        <sz val="14"/>
        <color theme="1"/>
        <rFont val="Times New Roman"/>
        <family val="1"/>
        <charset val="204"/>
      </rPr>
      <t>(указать, сколько принято отчетов, если да и отчеты размещены в открытом доступе – дать ссылку на их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</si>
  <si>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федерального органа исполнительной власти </t>
    </r>
    <r>
      <rPr>
        <i/>
        <sz val="14"/>
        <color theme="1"/>
        <rFont val="Times New Roman"/>
        <family val="1"/>
        <charset val="204"/>
      </rPr>
      <t>(указать, подготовлен ли содоклад, если да и он размещен в открытом доступе – дать ссылку на их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</si>
  <si>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осуществлять выборочный анализ качества ответов федерального органа исполнительной власти на обращения граждан </t>
    </r>
    <r>
      <rPr>
        <i/>
        <sz val="14"/>
        <color theme="1"/>
        <rFont val="Times New Roman"/>
        <family val="1"/>
        <charset val="204"/>
      </rPr>
      <t>(указать, подготовлен ли отчет по результатам анализа, если да и он размещен в открытом доступе – дать ссылку на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</si>
  <si>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утверждать основные мероприятия (операционные планы) федерального органа исполнительной власти по выполнению намеченных приоритетных мероприятий и (или) достижению установленных конечных результатов </t>
    </r>
    <r>
      <rPr>
        <i/>
        <sz val="14"/>
        <color theme="1"/>
        <rFont val="Times New Roman"/>
        <family val="1"/>
        <charset val="204"/>
      </rPr>
      <t>(указать, был ли факт утверждения)</t>
    </r>
  </si>
  <si>
    <r>
      <t>13.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</si>
  <si>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2.3.7 Стандарта (взаимодействовать со средствами массовой информации по освещению вопросов, обсуждаемых на заседаниях общественного совета) </t>
    </r>
    <r>
      <rPr>
        <i/>
        <sz val="14"/>
        <color theme="1"/>
        <rFont val="Times New Roman"/>
        <family val="1"/>
        <charset val="204"/>
      </rPr>
      <t>(перечислить основные проблемные публикации, инициированные общественным советом</t>
    </r>
    <r>
      <rPr>
        <i/>
        <sz val="16"/>
        <color theme="1"/>
        <rFont val="Times New Roman"/>
        <family val="1"/>
        <charset val="204"/>
      </rPr>
      <t xml:space="preserve">, </t>
    </r>
    <r>
      <rPr>
        <i/>
        <sz val="14"/>
        <color theme="1"/>
        <rFont val="Times New Roman"/>
        <family val="1"/>
        <charset val="204"/>
      </rPr>
      <t>указать, в каких средствах массовой информации, социальных сетях освещена деятельность ОС, и ссылки на статьи или видео (если имеются)</t>
    </r>
  </si>
  <si>
    <r>
      <t>14.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</si>
  <si>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 xml:space="preserve">Соответствие части 1 подпункта 2.5 Стандарта  (реализация полномочий приглашать на заседания общественного совета руководителей федеральных органов исполнительной власти, представителей общественных объединений, иных организаций) </t>
    </r>
    <r>
      <rPr>
        <i/>
        <sz val="14"/>
        <color theme="1"/>
        <rFont val="Times New Roman"/>
        <family val="1"/>
        <charset val="204"/>
      </rPr>
      <t>(указать, сколько раз руководитель ФОИВа участвовал в заседаниях ОС, сколько раз принимали участие руководители общественных объединений и иных организаций, с перечислением конкретных лиц)</t>
    </r>
  </si>
  <si>
    <r>
      <t>15.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</si>
  <si>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части 2 подпункта 2.5 Стандарта (реализация полномочий создавать по вопросам, отнесенным к компетенции общественного совета, комиссии и рабочие группы, в состав которых могут входить по согласованию с руководителем федерального органа исполнительной власти государственные гражданские служащие, представители общественных объединений и иных организаций) </t>
    </r>
    <r>
      <rPr>
        <i/>
        <sz val="14"/>
        <color theme="1"/>
        <rFont val="Times New Roman"/>
        <family val="1"/>
        <charset val="204"/>
      </rPr>
      <t>(указать факт создания комиссий и/или рабочих групп, указать их число и перечень, в случае наличия рабочих групп и комиссий и его размещения в открытом доступе – дать ссылки на размещение информации об их составе и протоколах заседаний)</t>
    </r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</si>
  <si>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</si>
  <si>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 xml:space="preserve">Соответствие части 3 подпункта 2.5 Стандарта  (реализация полномочий привлекать к работе общественного совета граждан Российской Федерации, общественные объединения и иные организации, а также иные объединения граждан Российской Федерации, представители которых не вошли в состав общественного совета, непосредственно и (или) путем представления ими отзывов, предложений и замечаний в порядке, определяемом председателем общественного совета) </t>
    </r>
    <r>
      <rPr>
        <i/>
        <sz val="14"/>
        <color theme="1"/>
        <rFont val="Times New Roman"/>
        <family val="1"/>
        <charset val="204"/>
      </rPr>
      <t>(указать, с какими общественными объединениями регулярно взаимодействует общественный совет)</t>
    </r>
  </si>
  <si>
    <r>
      <t>17.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</si>
  <si>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4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организовывать проведение общественных экспертиз проектов нормативных правовых актов, разрабатываемых федеральными органами исполнительной власти, в соответствии с Федеральным законом от 21 июля 2014 г. № 212-ФЗ «Об основах общественного контроля в Российской Федерации») </t>
    </r>
    <r>
      <rPr>
        <i/>
        <sz val="14"/>
        <color theme="1"/>
        <rFont val="Times New Roman"/>
        <family val="1"/>
        <charset val="204"/>
      </rPr>
      <t>(указать, сколько общественных экспертиз было проведено, привести их перечень,  в случае их размещения в открытом доступе дать ссылки на размещение)</t>
    </r>
  </si>
  <si>
    <r>
      <t>18.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</si>
  <si>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5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направлять запросы и обращения в федеральные органы исполнительной власти) </t>
    </r>
    <r>
      <rPr>
        <i/>
        <sz val="14"/>
        <color theme="1"/>
        <rFont val="Times New Roman"/>
        <family val="1"/>
        <charset val="204"/>
      </rPr>
      <t>(указать, сколько запросов было направлено, по какому количеству запросов приняты меры, привести ссылки на размещение результатов этой деятельности в открытом доступе)</t>
    </r>
  </si>
  <si>
    <r>
      <t>19.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</si>
  <si>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6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информировать органы государственной власти и широкую общественность о выявленных в ходе контроля нарушениях) </t>
    </r>
    <r>
      <rPr>
        <i/>
        <sz val="14"/>
        <color theme="1"/>
        <rFont val="Times New Roman"/>
        <family val="1"/>
        <charset val="204"/>
      </rPr>
      <t>(указать ссылки на размещенные в открытом доступе материалы такого информирования)</t>
    </r>
  </si>
  <si>
    <r>
      <t>20.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</si>
  <si>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Проведение очных заседаний, в том числе по ВКС, общественного совета не реже шести  раз в год.</t>
  </si>
  <si>
    <t>(указать даты очных заседаний общественного совета, форму (очные, очные в формате ВКС, выездные, совместные с другими общественными советами)</t>
  </si>
  <si>
    <r>
      <t>21.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</si>
  <si>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Рассмотрение на очных заседаниях вопросов, определенных Общественной палатой Российской Федерации в качестве приоритетных.</t>
  </si>
  <si>
    <t>(указать перечень рассмотренных вопросов, если таковые  имелись)</t>
  </si>
  <si>
    <r>
      <t>22.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</si>
  <si>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Рассмотрение на очных заседаниях вопросов, вызывающих большой общественный резонанс и находящихся в ведении федерального органа исполнительной власти.</t>
  </si>
  <si>
    <t>(указать перечень рассмотренных вопросов)</t>
  </si>
  <si>
    <r>
      <t>23.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</si>
  <si>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в реализованном плане работы общественного совета позиций перспективного плана законопроектной деятельности Правительства Российской Федерации на следующий год.</t>
  </si>
  <si>
    <t>(указать перечень вопросов)</t>
  </si>
  <si>
    <r>
      <t>24.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</si>
  <si>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в реализованном плане работы общественного совета приоритетных вопросов деятельности общественных советов, рекомендованных Общественной палатой Российской Федерации в отчетном периоде.</t>
  </si>
  <si>
    <t>(указать перечень вопросов, если таковые имелись)</t>
  </si>
  <si>
    <r>
      <t>25.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</si>
  <si>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Направление в Общественную палату Российской Федерации плана работы деятельности общественного совета после его утверждения в отчетном периоде.</t>
  </si>
  <si>
    <t>(указать дату направления, исх. номер)</t>
  </si>
  <si>
    <r>
      <t>26.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</si>
  <si>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Полнота информации о деятельности общественного совета, в том числе размещаемой на официальном сайте (странице) общественного совета (наличие годового плана работы, протоколов заседаний, информации о персональных страницах, блогах членов общественного совета и т.д.), ее навигационная доступность.</t>
  </si>
  <si>
    <t>(указать разделы, документы, материалы, размещенные на сайте (странице), а также ссылки на сайт (страницу) общественного совета и членов общественного совета (если имеются)</t>
  </si>
  <si>
    <r>
      <t>27.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</si>
  <si>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Цитируемость решений или деятельности общественного совета при ФОИВ в СМИ.</t>
  </si>
  <si>
    <t>(указать, в каких средствах массовой информации, социальных сетях цитировался общественный совет, и ссылки на статьи или видео (если имеются)</t>
  </si>
  <si>
    <r>
      <t>28.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</si>
  <si>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электронной приемной членов общественного совета, результаты работы по рассмотрению обращений граждан и организаций, адресованных общественному совету и его членам, с указанием информации о соблюдении сроков рассмотрения обращений.</t>
  </si>
  <si>
    <t>(указать, если имеются)</t>
  </si>
  <si>
    <r>
      <t>29.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</si>
  <si>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обращений граждан в общественный совет и членам общественного совета.</t>
  </si>
  <si>
    <r>
      <t>30.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</si>
  <si>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Осуществление личного очного приема членами общественного совета при ФОИВ.</t>
  </si>
  <si>
    <r>
      <t>31.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</si>
  <si>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Информирование Общественной палаты Российской Федерации о работе общественного совета, представление отчетов о деятельности общественного совета. </t>
  </si>
  <si>
    <t>(указать, когда направили отчет в Общественную палату Российской Федерации, если не направили, то по какой причине)</t>
  </si>
  <si>
    <r>
      <t>32.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</si>
  <si>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Доведение до Общественной палаты Российской Федерации информации о назначенных заседаниях общественного совета, о решениях, принимаемых советом, об активности членов совета и их значимых инициативах. </t>
  </si>
  <si>
    <t>(указать, когда и сколько было направлено приглашений на заседания общественного совета, протоколов (если направлялись)</t>
  </si>
  <si>
    <r>
      <t>33.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</si>
  <si>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Доведение до Общественной палаты Российской Федерации информации о решениях, принимаемых федеральным органом исполнительной власти, относящихся к компетенции общественного совета.</t>
  </si>
  <si>
    <t>(указать в том случае, если решения направлялись)</t>
  </si>
  <si>
    <r>
      <t>34.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</si>
  <si>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Уведомление Общественной палаты Российской Федерации о прекращении полномочий члена (-ов) общественного совета в течение пяти дней.</t>
  </si>
  <si>
    <t>(указать в том случае, если в отчетном периоде были прекращены полномочия члена (-ов) общественного совета, каким образом уведомили и когда)</t>
  </si>
  <si>
    <r>
      <t>35.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</si>
  <si>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Взаимодействие с профильной комиссией Общественной палаты Российской Федерации.</t>
  </si>
  <si>
    <t>(указать, каким образом осуществлялось взаимодействие общественного совета с профильной комиссией)</t>
  </si>
  <si>
    <r>
      <t>36.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</si>
  <si>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Участие в мероприятиях, организованных Общественной палатой Российской Федерации за отчетный период.</t>
  </si>
  <si>
    <t>(указать название мероприятия, дату, участвовавших в мероприятии членов совета или представителей ведомства либо причину, по которой участие в данном мероприятии не принимали)</t>
  </si>
  <si>
    <r>
      <t>37.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</si>
  <si>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Работа общественного совета с обращениями Общественной палаты Российской Федерации.</t>
  </si>
  <si>
    <t>(указать тему обращения, принятое по нему решение и дату направления решения в Общественную палату Российской Федерации либо причину, по которой ответ не был направлен)</t>
  </si>
  <si>
    <r>
      <t>38.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</si>
  <si>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Работа федерального органа исполнительной власти с обращениями Общественной палаты Российской Федерации.</t>
  </si>
  <si>
    <r>
      <t>39.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</si>
  <si>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Участие общественного совета в выработке стратегии и политики федерального органа исполнительной власти, при котором данный общественный совет создан.</t>
  </si>
  <si>
    <r>
      <t>40.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</si>
  <si>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Присутствие (или участие по ВКС) представителей общественного совета на мероприятиях органов государственной власти, органов местного самоуправления, иных органов и организаций, осуществляющих в соответствии с федеральными законами отдельные публичные полномочия.</t>
  </si>
  <si>
    <t>(указать название и дату мероприятия, место проведения, а также кто из членов совета принял участие)</t>
  </si>
  <si>
    <r>
      <t>41.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</si>
  <si>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Количество учтенных федеральным органом исполнительной власти предложений общественного совета. </t>
  </si>
  <si>
    <t>(перечислить)</t>
  </si>
  <si>
    <r>
      <t>42.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</si>
  <si>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не учтенных федеральным органом исполнительной власти предложений общественного совета.</t>
  </si>
  <si>
    <r>
      <t>43.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</si>
  <si>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инициатив общественного совета, направленных в Общественную палату Российской Федерации, и количество реализованных в Общественной палате Российской Федерации направленных инициатив.</t>
  </si>
  <si>
    <t>(перечислить, если имеется)</t>
  </si>
  <si>
    <r>
      <t>44.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</si>
  <si>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Содействие общественного совета в реализации инициатив федерального органа исполнительной власти.</t>
  </si>
  <si>
    <t>(указать, какое содействие было оказано советом в целом либо его членами)</t>
  </si>
  <si>
    <r>
      <t>45.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</si>
  <si>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Отсутствие обоснованных нареканий к деятельности общественного совета со стороны граждан и организаций, а также отсутствие негативной реакции значительного числа граждан и организаций на поддержанные общественным советом нормативные правовые акты.</t>
  </si>
  <si>
    <r>
      <t>46.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</si>
  <si>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Отсутствие нарушения членами общественного совета общепринятых морально-этических норм.</t>
  </si>
  <si>
    <r>
      <t>47.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</si>
  <si>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Обеспечение деятельности общественного совета осуществляет федеральный орган исполнительной власти в порядке, установленном соответствующим федеральным органом исполнительной власти. Имеются ли сложности в обеспечении деятельности общественного совета.</t>
  </si>
  <si>
    <r>
      <t>48.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</si>
  <si>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Размещение отчёта в электронной форме на сайте общественного совета при ФОИВ или в разделе общественного совета при ФОИВ на сайте ФОИВ.</t>
  </si>
  <si>
    <t>(указать, где и когда размещен отчет по форме Общественной палаты Российской Федерации)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</si>
  <si>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</si>
  <si>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</si>
  <si>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</si>
  <si>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</si>
  <si>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</si>
  <si>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</si>
  <si>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</si>
  <si>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</si>
  <si>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</si>
  <si>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</si>
  <si>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</si>
  <si>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</si>
  <si>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</si>
  <si>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</si>
  <si>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</si>
  <si>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</si>
  <si>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</si>
  <si>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</si>
  <si>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</si>
  <si>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</si>
  <si>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</si>
  <si>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</si>
  <si>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</si>
  <si>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</si>
  <si>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</si>
  <si>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</si>
  <si>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</si>
  <si>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</si>
  <si>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</si>
  <si>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</si>
  <si>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</si>
  <si>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</si>
  <si>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</si>
  <si>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</si>
  <si>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</si>
  <si>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</si>
  <si>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</si>
  <si>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</si>
  <si>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</si>
  <si>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</si>
  <si>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</si>
  <si>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</si>
  <si>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</si>
  <si>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</si>
  <si>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</si>
  <si>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</si>
  <si>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</si>
  <si>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</si>
  <si>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Перечень рассмотренных в 2022 году НПА</t>
  </si>
  <si>
    <t>Cколько проектов НПА общественный совет рассмотрел в 2022 г.</t>
  </si>
  <si>
    <t>По какому количеству из перечисленных проектов НПА предложения ОС были приняты полностью или частично</t>
  </si>
  <si>
    <t xml:space="preserve"> Есть ли документ, обобщающий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</t>
  </si>
  <si>
    <t>ФОИВ - полное наименование</t>
  </si>
  <si>
    <t>ФОИВ - краткое наименование</t>
  </si>
  <si>
    <t>Персоналии:</t>
  </si>
  <si>
    <t>Исполнитель по отчету</t>
  </si>
  <si>
    <t>Должность*</t>
  </si>
  <si>
    <t>* - для председателя ОС -основная должность вне ОС</t>
  </si>
  <si>
    <t>Дата заполнения</t>
  </si>
  <si>
    <r>
      <t>Соответствие подпункту 2.3.5 Стандарта (принимать участие в работе: комиссий по соблюдению требований к служебному поведению и урегулированию конфликта интересов; иных рабочих органов, создаваемых федеральными органами исполнительной власти по вопросам кадровой работы, антикоррупционной деятельности и закупок (товаров, работ, услуг), включая размещение государственных заказов на выполнение научно-исследовательских работ и оказание консультационных услуг)</t>
    </r>
    <r>
      <rPr>
        <i/>
        <sz val="14"/>
        <color theme="1"/>
        <rFont val="Times New Roman"/>
        <family val="1"/>
        <charset val="204"/>
      </rPr>
      <t xml:space="preserve"> (указать сколько было поведено заседаний комиссий и иных органов по соблюдению требований к служебному поведению и урегулированию конфликта интересов, а также по вопросам кадровой работы, антикоррупционной деятельности и закупок (товаров, работ, услуг), включая размещение государственных заказов с участием членов ОС, привести перечень мероприятий)</t>
    </r>
  </si>
  <si>
    <t>Ответ по существу деятельности ОС</t>
  </si>
  <si>
    <t>1.1.</t>
  </si>
  <si>
    <t>1.2.</t>
  </si>
  <si>
    <t>Комментарий к заполнению</t>
  </si>
  <si>
    <t>Количество проведенных в отчетном году очных заседаний ОС</t>
  </si>
  <si>
    <t>Перечень заседаний ОС в отчетном году</t>
  </si>
  <si>
    <t>Наличие обоснованных нареканий к деятельности общественного совета со стороны граждан и организаций, а также отсутствие негативной реакции значительного числа граждан и организаций на поддержанные общественным советом нормативные правовые акты.</t>
  </si>
  <si>
    <t>Наличие нарушений членами общественного совета общепринятых морально-этических норм.</t>
  </si>
  <si>
    <t>1.3.</t>
  </si>
  <si>
    <t>1.4.</t>
  </si>
  <si>
    <t>1.5.</t>
  </si>
  <si>
    <t>1.6.</t>
  </si>
  <si>
    <t>Количество рабочих групп, информация о которых размещена в открытом доступе (см ниже)</t>
  </si>
  <si>
    <t>Количество рабочих групп и комиссий, информация о которых публична</t>
  </si>
  <si>
    <t>Указывается дата заседания , форма (вкс, смешанное или или очное), номер протокола. После названия каждого протокола  указывается адрес в интернете на его размещение. В случае, если адрес не указан, либо указан неверно (информация недоступна) либо указан общий адрес ОС без конкретизации, при составлении рейтинга ОС информация о размещении материалов в открытом доступе  может быть не учтена</t>
  </si>
  <si>
    <t>Структура ОС: перечень рабочих групп и комиссий</t>
  </si>
  <si>
    <t>Проведение заседаний ОС</t>
  </si>
  <si>
    <t>1.7.</t>
  </si>
  <si>
    <t xml:space="preserve">Соответствие части 2 подпункта 2.5 Стандарта (реализация полномочий создавать по вопросам, отнесенным к компетенции общественного совета, комиссии и рабочие группы, в состав которых могут входить по согласованию с руководителем федерального органа исполнительной власти государственные гражданские служащие, представители общественных объединений и иных организаций) </t>
  </si>
  <si>
    <t>1. Организационные аспекты деятельности ОС при ФОИВ</t>
  </si>
  <si>
    <t>текст</t>
  </si>
  <si>
    <t>натуральное число</t>
  </si>
  <si>
    <t>Перечень протоколов заседаний и иных материалов рабочих групп и комиссий в открытом доступе</t>
  </si>
  <si>
    <t>Количество заседаний ОС, информация о которых размещена на сайте</t>
  </si>
  <si>
    <t>лист 1</t>
  </si>
  <si>
    <t>После названия каждой структурной единицы указывается адрес в интернете на ее состав. Каждая единица указывается с новой строки (переход на новую строку в рамках ячейки Excel осуществляется одновременным нажатием клавиш ALT-Enter).  В случае, если адрес не указан, либо указан неверно (информация недоступна)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наличии струтурных единиц</t>
  </si>
  <si>
    <t>2.
17.</t>
  </si>
  <si>
    <t>2.1.</t>
  </si>
  <si>
    <t xml:space="preserve">Рассмотрение общественно-значимых НПА </t>
  </si>
  <si>
    <t>Соответствие подпункту 2.2.1 Стандарта (рассматривать проекты общественно значимых нормативных правовых актов и иных документов, разрабатываемых федеральным органом исполнительной власти); Соответствие части 4 подпункта 2.5 Стандарта  (реализация полномочий организовывать проведение общественных экспертиз проектов нормативных правовых актов, разрабатываемых федеральными органами исполнительной власти, в соответствии с Федеральным законом от 21 июля 2014 г. № 212-ФЗ «Об основах общественного контроля в Российской Федерации»)</t>
  </si>
  <si>
    <t>2
26</t>
  </si>
  <si>
    <t>Сколько проектов НПА ОС рассмотрел в отчетном году</t>
  </si>
  <si>
    <t>По какому количеству рассмотрений информация размещена в публичном доступе</t>
  </si>
  <si>
    <t>4
28
27</t>
  </si>
  <si>
    <t>Перечень рассмотренных в отчетном году НПА</t>
  </si>
  <si>
    <t>В перечне указываются названия рассмотренных проектов НПА (здесь и далее в данном разделе НПА рассматриваются в широком смысле: НПА, подготавливаемые ФОИВом, НПА и изменения к ним, разработанные по инициативе ОС, законопроекты и др.). Указывается название документа, дата рассмотрения (протокола), ссылка на результаты рассмотрения на сайте. Каждый проект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количестве рассмотренных проектов НПА</t>
  </si>
  <si>
    <t>6
65</t>
  </si>
  <si>
    <t>Количество не учтенных ФОИВом предложений ОС</t>
  </si>
  <si>
    <t>Регламент работы с проектами НПА</t>
  </si>
  <si>
    <t>Наличие документа, обобщающего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доступе. Речь идет о документе, который для всех заинтересованных сторон формулирует прозрачные правила рсссмотрения корректив в НПА: в каких случаях это возможно, как и куда обратиться, как и в какие сроки будет рассмотрено обращение, как можно участвовать в этом процессе, как узнать результат и т.д.</t>
  </si>
  <si>
    <t>22.
10.</t>
  </si>
  <si>
    <t>2.2.</t>
  </si>
  <si>
    <t>Рассмотрение на очных заседаниях вопросов, вызывающих большой общественный резонанс и находящихся в ведении ФОИВ</t>
  </si>
  <si>
    <t xml:space="preserve">Речь идет о вопросах, выходящих за рамки непосредственно нормотворческой деятельности: проблемные ситуации, не имеющие привязки к конкретному НПА и получившие большой общественный резонанс, а также соответствие подпункту 2.3.4 Стандарта (проводить слушания по приоритетным направлениям деятельности федерального органа исполнительной власти) </t>
  </si>
  <si>
    <t>Количество рассмотренных вопросов</t>
  </si>
  <si>
    <t>Количество вопросов, информация о результатах рассмотрения которых размещена публично</t>
  </si>
  <si>
    <t>Перечень рассмотренных вопросов</t>
  </si>
  <si>
    <t>В перечне указываются названия рассмотренных вопросов. Указывается название, дата рассмотрения (протокола), ссылка на результаты рассмотрения на сайте (если есть). Каждый проект указывается с новой строки (переход на новую строку в рамках ячейки Excel осуществляется одновременным нажатием клавиш ALT-Enter). В случае, если адрес на сайте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рассмотренных вопросах</t>
  </si>
  <si>
    <t>2.3.</t>
  </si>
  <si>
    <t>да/нет</t>
  </si>
  <si>
    <t>2.4.</t>
  </si>
  <si>
    <t>Запросы в ФОИВ</t>
  </si>
  <si>
    <t>Сколько запросов было направлено в ФОИВ?</t>
  </si>
  <si>
    <t>Сколько из этих запросов были направлены публично?</t>
  </si>
  <si>
    <t>Перечень запросов, размещенных на сайте</t>
  </si>
  <si>
    <t xml:space="preserve"> Указывается название документа, дата направления, ссылка на размещение запроса на сайте. Каждый запрос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</t>
  </si>
  <si>
    <t>По какому количеству запросов были приняты меры?</t>
  </si>
  <si>
    <t>Присутствие (или участие по ВКС) представителей ОС на заседаниях ФОИВ</t>
  </si>
  <si>
    <t>Содействие общественного совета в реализации инициатив ФОИВ</t>
  </si>
  <si>
    <t>Указать в реализации каких инициатив ФОИВ участвовал ОС (работу над НПА не указывать)</t>
  </si>
  <si>
    <t>Координация с планами Правительства</t>
  </si>
  <si>
    <t>Вопросы</t>
  </si>
  <si>
    <t>2. Влияние на деятельность ФОИВ</t>
  </si>
  <si>
    <t>3.1.</t>
  </si>
  <si>
    <t>Участие в подготовке докладов о контрольной деятельности</t>
  </si>
  <si>
    <t>Соответствие подпункту 2.3.2 Стандарта (участвовать в подготовке докладов о результатах контрольной деятельности, о затратах на содержание федерального органа исполнительной власти и его территориальных подразделений)</t>
  </si>
  <si>
    <t>Ссылка на доклад о контроле в открытом доступе</t>
  </si>
  <si>
    <t>Если ОС принял участие в подготовке доклада о результатах контрольной деятельности и доклад размещен на сайте - указать адрес</t>
  </si>
  <si>
    <t>3.2.</t>
  </si>
  <si>
    <t xml:space="preserve">Соответствие подпункту 2.2.2 Стандарта (участвовать в мониторинге качества оказания государственных услуг федеральным органом исполнительной власти, при наличии) </t>
  </si>
  <si>
    <t>3.3.</t>
  </si>
  <si>
    <t>Наличие документа об участии в антикоррупционых мероприятиях</t>
  </si>
  <si>
    <t>Название, реквизиты, адрес на сайте. При отсутствии названия сведения о наличии документа могут быть не учтены в рейтинге. Если документ не размещен в открытом доступе оценка по данному показателю может быть снижена</t>
  </si>
  <si>
    <t xml:space="preserve">Наличие документа об участии в оценке эффективности госзакупок </t>
  </si>
  <si>
    <t xml:space="preserve">Наличие документа об участии в кадровой работе </t>
  </si>
  <si>
    <t>3.4.</t>
  </si>
  <si>
    <t>Участие в реализации кадровой политики ФОИВ</t>
  </si>
  <si>
    <t>Сколько членов ОС входит в состав аттестационных и конкурсных комиссий</t>
  </si>
  <si>
    <t>Название, реквизиты, адрес (а) документа (ов), содержащих сведения о членстве в комиссиях,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названия (ий) документов сведения о вхождении членов ОС в состав комиссий могут быть не учтены в рейтинге. Если документ не размещен в открытом доступе оценка по данному показателю может быть снижена</t>
  </si>
  <si>
    <t>3.5.</t>
  </si>
  <si>
    <t>Перечень протоколов заседаний комиссий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</si>
  <si>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работе комиссии могут быть не учтены в рейтинге. Если документ не размещен в открытом доступе оценка по данному показателю может быть снижена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</si>
  <si>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работе органов могут быть не учтены в рейтинге. Если документ не размещен в открытом доступе оценка по данному показателю может быть снижена</t>
  </si>
  <si>
    <t>3.6.</t>
  </si>
  <si>
    <t>Участие ОС в публичном обсуждении Концепции открытости ФОИВ</t>
  </si>
  <si>
    <t>Соответствие подпункту 2.3.3 Стандарта (участвовать в публичном обсуждении Концепции открытости федеральных органов исполнительной власти (утв. распоряжением Правительства Российской Федерации от 30.01.2014 № 93-р)</t>
  </si>
  <si>
    <t>Факт участия</t>
  </si>
  <si>
    <t>Название, реквизиты, адрес сведений о мероприятии на сайте. При отсутствии сведений данные об участии в обсуждении могут быть не учтены в рейтинге. Если документ не размещен в открытом доступе оценка по данному показателю может быть снижена</t>
  </si>
  <si>
    <t>3.7.</t>
  </si>
  <si>
    <t>Участие в реализация Концепции открытости ФОИВ</t>
  </si>
  <si>
    <t>Соответствие подпункту 2.3.6 Стандарта (осуществлять мероприятия, рекомендованные Концепцией открытости и рекомендациями по реализации принципов открытости в федеральных органах исполнительной власти</t>
  </si>
  <si>
    <t>Участие в разработке планов мероприятий по реализации Концепции</t>
  </si>
  <si>
    <t>Стандарт: участвовать в разработке ведомственных планов по реализации Концепции открытости федеральных органов исполнительной власти.Указать, был ли факт участия</t>
  </si>
  <si>
    <t>Отчет об участии в разработке планов мероприятий по реализации Концепции</t>
  </si>
  <si>
    <t>Название, реквизиты, адрес документа об участии в разработке планов на сайте. При отсутствии сведений данные об участии могут быть не учтены в рейтинге. Если документ не размещен в открытом доступе оценка по данному показателю может быть снижена</t>
  </si>
  <si>
    <t>Утверждение общественных обсуждений НПА, проведенных ФОИВ (количество)</t>
  </si>
  <si>
    <t>Стандарт: утверждать результаты общественных обсуждений, решений и отчетов федерального органа исполнительной власти по итогам общественной экспертизы нормативных правовых актов (указать, был ли факт утверждения);</t>
  </si>
  <si>
    <t>Утверждение общественных обсуждений НПА, проведенных ФОИВ (перечень)</t>
  </si>
  <si>
    <t>Название, реквизиты, адрес (а) протоколов об утверждении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утверждении могут быть не учтены в рейтинге. Если документ не размещен в открытом доступе оценка по данному показателю может быть снижена</t>
  </si>
  <si>
    <t>Мониторинг публичной декларации руководителя ФОИВ и плана деятельности ФОИВ</t>
  </si>
  <si>
    <t>Стандарт: осуществлять мониторинг публичной декларации руководителя федерального органа исполнительной власти и (или) публичного плана деятельности федерального органа исполнительной власти, а также один раз в полгода принимать отчет о ходе реализации данного плана. Указать, сколько принято отчетов</t>
  </si>
  <si>
    <t>Перечень документов мониторинга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</si>
  <si>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мониторинге могут быть не учтены в рейтинге. Если документ не размещен в открытом доступе оценка по данному показателю может быть снижена</t>
  </si>
  <si>
    <t>Участие в подготовке экспертного содоклада к итоговому докладу ФОИВ</t>
  </si>
  <si>
    <t>Стандарт: 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федерального органа исполнительной власти. Указать, подготовлен ли содоклад.</t>
  </si>
  <si>
    <t>Ссылка на размещение экспертного содоклада</t>
  </si>
  <si>
    <t>Название, реквизиты, адрес экспертного содоклада на сайте. Если документ не размещен в открытом доступе оценка по данному показателю может быть снижена</t>
  </si>
  <si>
    <t xml:space="preserve">Выборочный анализ качества ответов ФОИВ на обращение граждан  </t>
  </si>
  <si>
    <t>Стандарт: осуществлять выборочный анализ качества ответов ФОИВ на обращения граждан. Проводился ли анализ?</t>
  </si>
  <si>
    <t xml:space="preserve">Отчет о выборочном анализе качества ответов ФОИВ на обращение граждан  </t>
  </si>
  <si>
    <t>Название, реквизиты, адрес отчета об анализе на сайте. При отсутствии сведений данные о проведении анализа могут быть не учтены в рейтинге. Если документ не размещен в открытом доступе оценка по данному показателю может быть снижена</t>
  </si>
  <si>
    <t>Утверждение основных мероприятий ФОИВ и достижения намеченных результатов</t>
  </si>
  <si>
    <t>Стандарт: 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результатов. Был ли факт утверждения?</t>
  </si>
  <si>
    <t>Документ об утверждении основных мероприятий ФОИВ и достижении намеченных результатов</t>
  </si>
  <si>
    <t>Название, реквизиты, адрес документа на сайте. При отсутствии сведений данные утверждении могут быть не учтены в рейтинге. Если документ не размещен в открытом доступе оценка по данному показателю может быть снижена</t>
  </si>
  <si>
    <t>3. Реализация функции общественного контроля</t>
  </si>
  <si>
    <t>7.1.</t>
  </si>
  <si>
    <t>Взаимодействие с гражданами</t>
  </si>
  <si>
    <t>Статистика за отчетный год, указать адрес в открытом доступе (при отсутствии данный показатель не будет учтен в рейтинге)</t>
  </si>
  <si>
    <t>Количество обращений граждан в ОС и к его членам</t>
  </si>
  <si>
    <t>Данные за отчетный год</t>
  </si>
  <si>
    <t>Наличие электронной приёмной</t>
  </si>
  <si>
    <t>Указать адрес приемной на сайте. Приемная предполагает, как минимум, возможность отправить сообщение в ОС через сайт</t>
  </si>
  <si>
    <t>Наличие сервиса, в котором гражданин, направивший обращение, имеет возможность на сайте отследить состояние вопроса и по итогам - получить ответ по существу</t>
  </si>
  <si>
    <t>Наличие практики совместного приема граждан представителями руководства ФОИВ и членами ОС</t>
  </si>
  <si>
    <t>указать, сколько совместных приемов состоялось в отчетном году</t>
  </si>
  <si>
    <t>7.2.</t>
  </si>
  <si>
    <t>Взаимодействие с общественными и профессиональными объединениями</t>
  </si>
  <si>
    <t xml:space="preserve">Соответствие части 3 подпункта 2.5 Стандарта  (реализация полномочий привлекать к работе общественного совета граждан Российской Федерации, общественные объединения и иные организации, а также иные объединения граждан Российской Федерации, представители которых не вошли в состав общественного совета, непосредственно и (или) путем представления ими отзывов, предложений и замечаний в порядке, определяемом председателем общественного совета) </t>
  </si>
  <si>
    <t>Количество объединений</t>
  </si>
  <si>
    <t>Перечень объединений</t>
  </si>
  <si>
    <t>7.3.</t>
  </si>
  <si>
    <t>Информирование широкой общественности о выявленных нарушениях</t>
  </si>
  <si>
    <t xml:space="preserve">Соответствие части 6 подпункта 2.5 Стандарта  (реализация полномочий информировать органы государственной власти и широкую общественность о выявленных в ходе контроля нарушениях). Указать ссылки на размещенные в открытом доступе материалы такого информирования. Каждый документ указывается с новой строки (переход на новую строку в рамках ячейки Excel осуществляется одновременным нажатием клавиш ALT-Enter). </t>
  </si>
  <si>
    <t>7.5.</t>
  </si>
  <si>
    <t>Присутствие представителей ОС на мероприятиях органов власти (не ФОИВ, при котором создан ОС)</t>
  </si>
  <si>
    <t>Количество мероприятий</t>
  </si>
  <si>
    <t>Перечень мероприятий</t>
  </si>
  <si>
    <t xml:space="preserve">Указать название и дату мероприятия, место проведения, а также кто из членов совета принял участие. Каждое мероприятие указывается с новой строки (переход на новую строку в рамках ячейки Excel осуществляется одновременным нажатием клавиш ALT-Enter). </t>
  </si>
  <si>
    <t>4. Взаимодействие с заинтересованными сторонами</t>
  </si>
  <si>
    <t>Указываются не просто "дружественные организации", а организации реально участвовавшие в работе ОС в отчетном году, официально заявлявшие свою позицию</t>
  </si>
  <si>
    <t>Очное рассмотрение вопросов, определенных ОП РФ</t>
  </si>
  <si>
    <t>Рассмотрение на очных заседаниях вопросов, определенных Общественной палатой Российской Федерации в качестве приоритетных. Указать перечень рассмотренных вопросов, если таковые  имелись. Здесь и далее в данном разделе в перечне просьба указывать запрошенную информацию и ссылку на ее подтверждение на сайте ОС. Каждый пункт перечня указывается с новой строки (переход на новую строку в рамках ячейки Excel осуществляется одновременным нажатием клавиш ALT-Enter). При отсутствии перечня сведения по соответствующему показателю не будут учтены в рейтинге. Если ссылки на сайт нет или она не работает, то это означает, что информация не размещена в открытом доступе и оценка по данному показателю может быть снижена.</t>
  </si>
  <si>
    <t>Наличие в реализованном плане работы ОС вопросов, рекомендованных ОП РФ</t>
  </si>
  <si>
    <t>Наличие в реализованном плане работы общественного совета приоритетных вопросов деятельности общественных советов, рекомендованных Общественной палатой Российской Федерации в отчетном периоде. Указать перечень вопросов, если таковые имелись.</t>
  </si>
  <si>
    <t>Направление в ОП РФ утвержденного плана работ</t>
  </si>
  <si>
    <t>Направление в Общественную палату Российской Федерации плана работы деятельности общественного совета после его утверждения в отчетном периоде. Указать дату направления, исх. Номер.</t>
  </si>
  <si>
    <t>7.4.</t>
  </si>
  <si>
    <t>Предоставление отчета в ОП РФ</t>
  </si>
  <si>
    <t>Информирование Общественной палаты Российской Федерации о работе общественного совета, представление отчетов о деятельности общественного совета. Указать, когда направили отчет в Общественную палату Российской Федерации, если не направили, то по какой причине.</t>
  </si>
  <si>
    <t>Доведение до Общественной палаты Российской Федерации информации о назначенных заседаниях общественного совета, о решениях, принимаемых советом, об активности членов совета и их значимых инициативах. Указать, когда и сколько было направлено приглашений на заседания общественного совета, протоколов (если направлялись)</t>
  </si>
  <si>
    <t>7.6.</t>
  </si>
  <si>
    <t>Информирование ОП РФ о решениях ФОИВ, относящихся к комппетенции ОС</t>
  </si>
  <si>
    <t>Доведение до Общественной палаты Российской Федерации информации о решениях, принимаемых федеральным органом исполнительной власти, относящихся к компетенции общественного совета. Указать в том случае, если решения направлялись.</t>
  </si>
  <si>
    <t>7.7.</t>
  </si>
  <si>
    <t>Информирование ОП РФ о прекращении полномочий членов ОС</t>
  </si>
  <si>
    <t>Уведомление Общественной палаты Российской Федерации о прекращении полномочий члена (-ов) общественного совета в течение пяти дней. Указать в том случае, если в отчетном периоде были прекращены полномочия члена (-ов) общественного совета, каким образом уведомили и когда.</t>
  </si>
  <si>
    <t>7.8.</t>
  </si>
  <si>
    <t>Взаимодействие с профильной комиссией Общественной палаты Российской Федерации. Указать, каким образом осуществлялось взаимодействие общественного совета с профильной комиссией.</t>
  </si>
  <si>
    <t>7.9.</t>
  </si>
  <si>
    <t>Участие в мероприятиях ОП РФ</t>
  </si>
  <si>
    <t>Участие в мероприятиях, организованных Общественной палатой Российской Федерации за отчетный период. Указать название мероприятия, дату, участвовавших в мероприятии членов совета или представителей ведомства либо причину, по которой участие в данном мероприятии не принимали.</t>
  </si>
  <si>
    <t>7.10.</t>
  </si>
  <si>
    <t>7. Взаимодействие с ОП РФ</t>
  </si>
  <si>
    <t>Каналы информирования</t>
  </si>
  <si>
    <t>Ссылка на сайт/страницу общественного совета</t>
  </si>
  <si>
    <t>Ссылка на соцсеть VK</t>
  </si>
  <si>
    <t>Ссылка на соцсеть Youtube</t>
  </si>
  <si>
    <t>Ссылка на соцсеть Odnoklassniki</t>
  </si>
  <si>
    <t>Мониторинг сайта</t>
  </si>
  <si>
    <t>Раздел "Новости"</t>
  </si>
  <si>
    <t>Количество новостей за отчетный год</t>
  </si>
  <si>
    <t>Годовые отчеты по форме ОП РФ</t>
  </si>
  <si>
    <t>Размещение отчёта в электронной форме на сайте общественного совета при ФОИВ или в разделе общественного совета при ФОИВ на сайте ФОИВ. Ссылка на годовой отчет по форме ОП РФ (или "нет" - если отчёта нет)</t>
  </si>
  <si>
    <t xml:space="preserve">Отчеты об исполнении плана работ </t>
  </si>
  <si>
    <t>Отчеты по обращениям граждан и организаций</t>
  </si>
  <si>
    <t>Раздел "План работ"</t>
  </si>
  <si>
    <t>Раздел "Горячие проекты"</t>
  </si>
  <si>
    <t>«Горячие проекты» (название условное) - информация о текущих общественных слушаниях/обсуждениях (что делать посетителю сайта, к чему его призываем)</t>
  </si>
  <si>
    <t>Информация о членах ОС</t>
  </si>
  <si>
    <t>Информация о комиссиях и рабочих группах ОС</t>
  </si>
  <si>
    <t>Контактные данные</t>
  </si>
  <si>
    <t>Перечислить разделы, которые, по мнению ОС, могут вызвать интерес у общественности и должны быть учтены при оценке. Указать название раздела и адрес. Раздел указывается с новой строки (переход на новую строку в рамках ячейки Excel осуществляется одновременным нажатием клавиш ALT-Enter)</t>
  </si>
  <si>
    <t>5. Информационная открытость</t>
  </si>
  <si>
    <t>5.2.</t>
  </si>
  <si>
    <t>5.1.</t>
  </si>
  <si>
    <t>6.1.</t>
  </si>
  <si>
    <t>Соответствие 2.3.7 Стандарта (взаимодействовать со средствами массовой информации по освещению вопросов, обсуждаемых на заседаниях общественного совета) (перечислить основные проблемные публикации, инициированные общественным советом, указать, в каких средствах массовой информации, социальных сетях освещена деятельность ОС, и ссылки на статьи или видео (если имеются). Указать до 5-10 ключевых (имевших наибольший резонанс и значение для деятельности совета) публикаций о деятельности ОС. В перечне указать название публикации, СМИ (или соцсеть), адрес в Интернете. Каждая публикация указывается с новой строки (переход на новую строку в рамках ячейки Excel осуществляется одновременным нажатием клавиш ALT-Enter)</t>
  </si>
  <si>
    <t xml:space="preserve">Остальные данные этого раздела заполняются сотрудниками оператора рейтинга по результатам мониторинга медийных баз данных (СКАН-Интерфакс) и экспертного опроса </t>
  </si>
  <si>
    <t>По каждому объединению просьба указать адрес документа на сайте, в котором зафиксировано участие объединения в работе ОС (в противном случае оценка в рейтинге по этому показателю может быть снижена)</t>
  </si>
  <si>
    <t>Практика поручений руководства ФОИВ по результатам решений ОС</t>
  </si>
  <si>
    <t>Руководство страны, государственных органов обычно по результатам встреч с общественными организациями выпускает перечень поручений. Если в ФОИВ есть такая практика, просьба дать перечень таких поручений руководства ФОИВ - реквизиты поручения, ссылка на документ в открытом доступе.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названия (ий) документов сведения о наличии указанной практики могут быть не учтены в рейтинге. Если документ не размещен в открытом доступе оценка по данному показателю может быть снижена</t>
  </si>
  <si>
    <t>Указывается числовое значение</t>
  </si>
  <si>
    <t>Соответствие положения об ОС Стандарту</t>
  </si>
  <si>
    <t>Раздел 1: "Оргработа"</t>
  </si>
  <si>
    <t>Раздел 2: "Нормотворчество"</t>
  </si>
  <si>
    <t>Раздел 3: "Контрольная деятельность"</t>
  </si>
  <si>
    <t>Раздел 4: "Взаимодействие с ЗС"</t>
  </si>
  <si>
    <t>Раздел 5: "Информационная открытость"</t>
  </si>
  <si>
    <t>Раздел 6: "Публичность"</t>
  </si>
  <si>
    <t>Раздел 7: "Взаимодействие с ОП РФ"</t>
  </si>
  <si>
    <t>всего пунктов</t>
  </si>
  <si>
    <t>1 Оргработа</t>
  </si>
  <si>
    <t>2 Нормотворчество</t>
  </si>
  <si>
    <t>3 Контрольная деятельность</t>
  </si>
  <si>
    <t>4 Взаимодействие с ЗС</t>
  </si>
  <si>
    <t>6 Публичность</t>
  </si>
  <si>
    <t>7 Взаимодействие с ОП РФ</t>
  </si>
  <si>
    <t>требует заполнения</t>
  </si>
  <si>
    <t>ошибка</t>
  </si>
  <si>
    <t>5 Инф открытость</t>
  </si>
  <si>
    <t>не заполнено</t>
  </si>
  <si>
    <t>ИТОГО</t>
  </si>
  <si>
    <t>заполнено
с ошибками</t>
  </si>
  <si>
    <t>перечень пунктов с ошибками</t>
  </si>
  <si>
    <t>заполнено</t>
  </si>
  <si>
    <t>Проверка заполнения форм анкеты:</t>
  </si>
  <si>
    <r>
      <t>Соответствие подпункту 2.2.5 Стандарта (рассматривать иные вопросы, предусмотренные законодательством Российской Федерации, иными нормативными правовыми актами и решениями Общественной палаты Российской Федерации)</t>
    </r>
    <r>
      <rPr>
        <i/>
        <sz val="11"/>
        <rFont val="Calibri"/>
        <family val="2"/>
        <charset val="204"/>
        <scheme val="minor"/>
      </rPr>
      <t xml:space="preserve"> (указать,  какие иные вопросы были рассмотрены или проведены мероприятия, а также, если есть, дать ссылку на результаты рассмотрения на сайте ОС. Каждый вопрос указывается с новой строки (переход на новую строку в рамках ячейки Excel осуществляется одновременным нажатием клавиш ALT-Enter).</t>
    </r>
  </si>
  <si>
    <r>
      <t xml:space="preserve">Соответствие части 5 подпункта 2.5 Стандарта  (реализация полномочий направлять запросы и обращения в федеральные органы исполнительной власти) </t>
    </r>
    <r>
      <rPr>
        <i/>
        <sz val="11"/>
        <color theme="1"/>
        <rFont val="Calibri"/>
        <family val="2"/>
        <charset val="204"/>
        <scheme val="minor"/>
      </rPr>
      <t>(указать, сколько запросов было направлено, по какому количеству запросов приняты меры, привести ссылки на размещение результатов этой деятельности в открытом доступе)</t>
    </r>
  </si>
  <si>
    <t>дефолтное значение</t>
  </si>
  <si>
    <t>Если структурные единицы не создавались - ответ "0", остальные пункты данного раздела заполняются "0" и "нет"</t>
  </si>
  <si>
    <t>Уровень взаимодействия с ФОИВ</t>
  </si>
  <si>
    <t>Дополнительная деятельность ОС
(помимо участия в экспертно-нормотворческой деятельности ФОИВ и осуществления контрольных функций)</t>
  </si>
  <si>
    <t>В случае наличия нареканий указать их источник и суть. В случае отсутстствия - указать "отсутствуют"</t>
  </si>
  <si>
    <t>В случае наличия нарушений указать их суть. В случае отсутстствия - указать "отсутствуют"</t>
  </si>
  <si>
    <t>В случае наличия проблем указать их суть.  В случае отсутстствия - указать "отсутствуют"</t>
  </si>
  <si>
    <t>Сколько было проведено заседаний комиссий по соблюдению требований к служебному поведению и урегулированию конфликта интересов с участием членов ОС?</t>
  </si>
  <si>
    <t>ссылка</t>
  </si>
  <si>
    <t>Количество рабочих групп и комиссий, информация о деятельности которых размещена в открытом доступе (см ниже)</t>
  </si>
  <si>
    <t>Количество рабочих групп и комиссий, информация о деятельности которых публична</t>
  </si>
  <si>
    <t>После названия каждого протокола и/или материала указывается адрес в интернете, где данный протокол/материал размещён. Каждый материал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материалов в открытом доступе может быть не учтена</t>
  </si>
  <si>
    <t>Анализ информационной открытости ОС проводится по результатам мониторинга сайта сотрудниками оператора рейтинга.</t>
  </si>
  <si>
    <t>Во избежание проблем с поиском нужной информации (и, как следствие - заниженной оценки ОС) просьба указать адреса ключевых разделов сайта и адреса в соцсетях.</t>
  </si>
  <si>
    <t>Осуществление личного очного приема членами ОС при ФОИВ</t>
  </si>
  <si>
    <t>Ссылка на Telegram</t>
  </si>
  <si>
    <t>Ссылка на страницу с информацией о возможности и способах личного очного приёма членами ОС при ФОИВ</t>
  </si>
  <si>
    <t>Тип ФОИВ</t>
  </si>
  <si>
    <t>ФИО заполнившего анкету:</t>
  </si>
  <si>
    <t>министерство / федеральная служба / агентство</t>
  </si>
  <si>
    <t>E-mail</t>
  </si>
  <si>
    <t>Телефон</t>
  </si>
  <si>
    <t>þ</t>
  </si>
  <si>
    <t>ПОДТВЕРЖДАЮ, что все пункты анкеты заполнены и указанные в них данные по имеющимся у меня на момент заполнения анкеты сведениям соответствуют действительности</t>
  </si>
  <si>
    <t>Лист проверки и подтверждения заполнения анкеты ОС ФОИВ</t>
  </si>
  <si>
    <t>Ключевые публикации</t>
  </si>
  <si>
    <t>6. Публичность</t>
  </si>
  <si>
    <t>4.1.</t>
  </si>
  <si>
    <t>4.2.</t>
  </si>
  <si>
    <t>4.3.</t>
  </si>
  <si>
    <t>Соответствие положения об общественном совете Стандарту деятельности общественного совета при федеральном органе исполнительной власти (Типовое положение) (утв. решением совета Общественной палаты Российской Федерации от 05.07.2018 №  55-С (ред. от 02.12.2020 №43-С) - указать соответствует ли положение об общественном совете действующей редакции Стандарта. Показатель требует верификации отделом по работе с ОС.</t>
  </si>
  <si>
    <t>Количество проведенных в отчетном году выездных заседаний ОС</t>
  </si>
  <si>
    <t>Количество проведенных в отчетном году совместных заседаний ОС</t>
  </si>
  <si>
    <t>Указывается числовое значение, не превышающее общее количество заседаний ОС</t>
  </si>
  <si>
    <t>Сколько имеется структурных единиц (комиссии, рабочие группы)</t>
  </si>
  <si>
    <t>Дать название документа с планом работы ОС, дать ссылку на его размещение на сайте (если он размещен) и указать пункты плана и скакими документами Правительства они связаны</t>
  </si>
  <si>
    <t>Ссылка на соцсеть Rutube</t>
  </si>
  <si>
    <t>Иные разделы сайта, которые вызывают общественный интерес</t>
  </si>
  <si>
    <t>Информирование ОП РФ о предстоящих заседаниях и принятых решениях</t>
  </si>
  <si>
    <t>Взаимодействие с профильными комиссиями ОП РФ</t>
  </si>
  <si>
    <t>Работа ОС с запросами ОП РФ</t>
  </si>
  <si>
    <t>Работа общественного совета с запросами Общественной палаты Российской Федерации. Указать тему запроса, принятое по нему решение и дату направления решения в Общественную палату Российской Федерации либо причину, по которой ответ не был направлен.</t>
  </si>
  <si>
    <t>Общее количество проведенных в отчетном году заседаний ОС</t>
  </si>
  <si>
    <t>4.4.</t>
  </si>
  <si>
    <t>2.5.</t>
  </si>
  <si>
    <t>Согласующий от ФОИВ</t>
  </si>
  <si>
    <t>УТВЕРЖДАЮ</t>
  </si>
  <si>
    <t>СОГЛАСОВАНО</t>
  </si>
  <si>
    <t>ГОДОВОЙ ОТЧЁТ</t>
  </si>
  <si>
    <t>ОБЩЕСТВЕННОГО СОВЕТА</t>
  </si>
  <si>
    <t>«    »    ________________ 2023 г.</t>
  </si>
  <si>
    <r>
      <rPr>
        <sz val="14"/>
        <color theme="1"/>
        <rFont val="Wingdings"/>
        <charset val="2"/>
      </rPr>
      <t>ââ</t>
    </r>
    <r>
      <rPr>
        <sz val="14"/>
        <color theme="1"/>
        <rFont val="Calibri"/>
        <family val="2"/>
        <charset val="204"/>
      </rPr>
      <t xml:space="preserve">      </t>
    </r>
    <r>
      <rPr>
        <sz val="14"/>
        <color theme="1"/>
        <rFont val="Calibri"/>
        <family val="2"/>
        <charset val="204"/>
        <scheme val="minor"/>
      </rPr>
      <t xml:space="preserve">ТАК БУДЕТ ВЫГЛЯДЕТЬ ТИТУЛЬНЫЙ ЛИСТ ОТЧЁТА. ПРОВЕРЬТЕ КОРРЕКТНОСТЬ ЕГО ОТОБРАЖЕНИЯ   </t>
    </r>
    <r>
      <rPr>
        <sz val="14"/>
        <color theme="1"/>
        <rFont val="Wingdings"/>
        <charset val="2"/>
      </rPr>
      <t>ââ</t>
    </r>
  </si>
  <si>
    <t>ФИО полностью</t>
  </si>
  <si>
    <t>Федеральное агентство железнодорожного транспорта</t>
  </si>
  <si>
    <t>Росжелдор</t>
  </si>
  <si>
    <t>агентство</t>
  </si>
  <si>
    <t>05.04.2023 г.</t>
  </si>
  <si>
    <t>Заместитель председателя ОС</t>
  </si>
  <si>
    <t>Вице-президент Ассоциации "Желдорразвитие"</t>
  </si>
  <si>
    <t>Березин Николай Леонидович</t>
  </si>
  <si>
    <t>Дружинин Алексей Александрович</t>
  </si>
  <si>
    <t>Руководитель Росжелдора</t>
  </si>
  <si>
    <t>o.sovet@rlw.gov.ru</t>
  </si>
  <si>
    <t>info@roszeldor,ru</t>
  </si>
  <si>
    <t>Степаненко Алексей Витальевич</t>
  </si>
  <si>
    <t>Вицепрезидент ССЖД</t>
  </si>
  <si>
    <t>stepanenkoinfo@gmail.com</t>
  </si>
  <si>
    <t>при Росжелдоре</t>
  </si>
  <si>
    <t>ФЕДЕРАЛЬНОМ АГЕНТСТВЕ ЖЕЛЕЗНОДОРОЖНОГО ТРАНСПОРТА</t>
  </si>
  <si>
    <t>да</t>
  </si>
  <si>
    <t xml:space="preserve">22 апреля 2022 года в Общественной палате было организовано расширенное заседание Общественного совета при Ространснадзоре совместно с Общественным советом при Росжелдоре, Общественным советом при Росавиации и РОСПРОФЖЕЛом. На этом заседании мы поднимали тему безопасности на железнодорожных переездах. </t>
  </si>
  <si>
    <t xml:space="preserve">Создано 8 комиссий Общественного советапо отдельным вопросам деятельности.:
• Комиссия по транспортной безопасности на железнодорожном транспорте;
• Комиссия по вопросам технического регулирования в области железнодорожного транспорта;
• Комиссия по вопросам строительства инфраструктуры железнодорожного транспорта;
•  Комиссия по проектам ГЧП и концессиям на железнодорожном транспорте;
•  Комиссия по вопросам грузоперевозок;
•  Комиссия по вопросам организации пассажирских перевозок;
•  Комиссия по вопросам учебных заведений железнодорожного транспорта;
•  Комиссия по социальным вопросам работников и ветеранов железнодорожного транспорта.
</t>
  </si>
  <si>
    <t>https://rlw.gov.ru/commission_public_cuncil</t>
  </si>
  <si>
    <t xml:space="preserve">25.03.2022 г., заочно, протокол № 8
https://rlw.gov.ru/protocols_of_public_council
22.04.2022 г, очно совместное заседание Общественного совета 
при Ространснадзоре совместно с Общественным советом при Росавиации, Общественным советом при Росжелдором и РОСПРОФЖЕЛом.
18.11.2022 г. очно, протокол № 9
https://rlw.gov.ru/protocols_of_public_council
</t>
  </si>
  <si>
    <t>отсутствуют</t>
  </si>
  <si>
    <t xml:space="preserve">1. Рассмотрение проекта приказа Минтранса России «Об утверждении Порядка оснащения транспортных средств, используемых для транспортировки древесины, и техники, используемой при тушении лесных пожаров, техническими средствами контроля, их видов, требований к их использованию и порядка их функционирования» 
2. Рассмотрение проекта приказа Минтранса России «Об утверждении требований к критически важным объектам инфраструктуры железнодорожного транспорта общего пользования всех форм собственности в области защиты населения и территорий от чрезвычайных ситуаций природного и техногенного характера» 
3. Рассмотрение проекта приказа Минздрава России «Об утверждении порядка проведения предсменных, предрейсовых и послесменных, послерейсовых медицинских осмотров»
4. Рассмотрение проекта Федерального закона «О внесении изменений в Федеральный закон «О железнодорожном транспорте в Российской Федерации»
5. Рассмотрение доработанного проекта постановления Правительства Российской Федерации «О Порядке аттестации сил обеспечения транспортной безопасности»
6. Рассмотрение проекта приказа Минтранса России «О внесении изменений в Перечень грузов, которые могут перевозиться железнодорожным транспортом насыпью и навалом, утвержденный приказом Министерства транспорта Российской Федерации от 17 мая 2021 г. № 150»
7. Рассмотрение проекта приказа Росжелдора «Об утверждении Порядка сбора, накопления и хранения органами аттестации (аттестующими организациями) данных аттестации и сведений, связанных с обработкой персональных данных аттестуемых лиц при аттестации сил обеспечения транспортной безопасности на железнодорожном транспорте и метрополитене»
8. Рассмотрение проекта приказа Минтранса России «Об утверждении Условий эксплуатации железнодорожных переездов»
9. Рассмотрение проекта приказа Росжелдора «Об утверждении форм документов для проведения процедуры аккредитации юридических лиц для проведения проверки в целях принятия органами аттестации решения об аттестации сил обеспечения транспортной безопасности, а также для обработки персональных данных отдельных категорий лиц, принимаемых на работу, непосредственно связанную с обеспечением транспортной безопасности, или осуществляющих такую работу»
10. Рассмотрение проекта федерального закона «О северном завозе» и корреспондирующего ему проекта федерального закона «О внесении изменений в отдельные законодательные акты Российской Федерации»
11. Рассмотрение проекта приказа Минтранса России «Об утверждении Порядка обеспечения бесплатным рационом питания (натуральным довольствием) и норм бесплатного рациона питания (натурального довольствия) работников железнодорожного транспорта общего пользования, выполняющих на объектах инфраструктуры железнодорожного транспорта общего пользования работы более четырех часов подряд во время, в течение которого прекращается движение поездов по перегону, отдельным железнодорожным путям перегона или железнодорожной станции»
</t>
  </si>
  <si>
    <t>нет</t>
  </si>
  <si>
    <t>отсутствует</t>
  </si>
  <si>
    <t>«Роль и значение институтов гражданского общества в обеспечении безопасности на транспорте»
«Развитие института общественного контроля по безопасности движения на железнодорожном транспорте» 
«Обеспечение безопасности движения на железнодорожных переездах» 
22 апреля 2022 года в Общественной палате на расширенном заседании Общественного совета при Ространснадзоре совместно с Общественным советом при Росжелдоре, Общественным советом при Росавиации и РОСПРОФЖЕЛом.</t>
  </si>
  <si>
    <t>Включение в протоколы Коллегий Росжелдора предложений Общественного совета</t>
  </si>
  <si>
    <t>https://rlw.gov.ru/public_council</t>
  </si>
  <si>
    <t>отсуствует</t>
  </si>
  <si>
    <t>https://rlw.gov.ru/</t>
  </si>
  <si>
    <t>https://rlw.gov.ru/plans_of_public_council</t>
  </si>
  <si>
    <t>https://rlw.gov.ru/chairman_public_cuncil</t>
  </si>
  <si>
    <t xml:space="preserve">  05.12.2022 00:00 Транспорт России РЕГИОН: Москва
ОТРАСЛЬ: ДЕНЬ ЗА ДНЕМ
Сама эта работа превратилась в системную и качественную конструктивную критику и поддержку работы госорганов", - сказал он. Председателем Общественного совета при Росжелдоре был выбран Геннадий Талашкин. Его заместителем - Николай Березин.
 01.12.2022 16:45 Петербургский государственный университет путей сообщения Императора Александра I (pgups.ru) РЕГИОН: Санкт-Петербург
Развивая сотрудничество: Ространснадзор и ПГУПС
 01.12.2022 17:19 БезФормата. Санкт-Петербург (sanktpeterburg.bezformata.com) РЕГИОН: Санкт-Петербург
Развивая сотрудничество: Ространснадзор и ПГУПС
18.11.2022 15:46 Федеральное агентство железнодорожного транспорта (rlw.gov.ru) РЕГИОН: Москва
В Общественной палате РФ прошло первое заседание нового общественного совета при Росжелдоре
 18.11.2022 00:00 Союз строителей железных дорог (sszd.ru) РЕГИОН: Москва
В Общественной палате РФ прошло первое заседание Общественного совета при Росжелдоре
14.10.2022 00:00 Ведомственная охрана железнодорожного транспорта (zdohrana.ru) РЕГИОН: Москва
Генеральный директор ФГП ВО ЖДТ России принял участие в выездном заседании Коллегии Росжелдора
 09.09.2022 00:00 Деловая Россия (deloros.ru) РЕГИОН: Москва
Юрий Данилов вошел в состав общественного совета при Росжелдоре
 04.07.2022 23:59 Ассоциация Желдорразвитие (zdrazvitie.ru) РЕГИОН: Москва
Итоговая расширенная коллегия
16.03.2022 21:26 Ассоциация Желдорразвитие (zdrazvitie.ru) РЕГИОН: Москва
Заседание Коллегии
 16.03.2022 15:36 Союз строителей железных дорог (sszd.ru) РЕГИОН: Москва
Президент ССЖД выступил на заседании Коллегии Росжелдора
08.02.2022 00:00 Торгово-промышленная палата Российской Федерации (news.tpprf.ru) РЕГИОН: Москва
РЖД-Партнер. В ближайшей перспективе одним из вызовов для железнодорожной отрасли станет старение тягового подвижного состава на путях необщего пользования
</t>
  </si>
  <si>
    <t xml:space="preserve">Ассоциация «Желдорразвитие», Ассоциация «Промжелдортранс», Союз строителей железных дорог, Союз операторов железнодорожного транспорта, Ассоциация Оптово-Распределительных Центров, РСПП, ТПП РФ, Деловая Россия, Опора России. </t>
  </si>
  <si>
    <t>Коллегия Минтранса РФ</t>
  </si>
  <si>
    <t>«Роль и значение институтов гражданского общества в обеспечении безопасности на транспорте»
«Развитие института общественного контроля по безопасности движения на железнодорожном транспорте» 
«Обеспечение безопасности движения на железнодорожных переездах» 
22 апреля 2022 года в Общественной палате на расширенном заседании Общественного совета при Ространснадзоре совместно с Общественным советом при Росжелдоре, Общественным советом при Росавиации и РОСПРОФЖЕЛом.
https://rlw.gov.ru/protocols_of_public_council</t>
  </si>
  <si>
    <t>О согласовании Правил и методики определения нормативных затрат на обеспечение функций центрального аппарата, территориальных управлений Федерального агентства железнодорожного транспорта и ФКУ «УСЗ» (с учетом Приказа Росжелдора от 10.09.2021 г. №408).
О согласовании Требований к закупаемым центральным аппаратом Федерального агентства железнодорожного транспорта, его территориальными управлениями и ФКУ «УСЗ» отдельным видам товаров, работ, услуг и их предельным ценам (с учетом Приказа Росжелдора от 18.02.2021 г. №73).
https://rlw.gov.ru/protocols_of_public_council</t>
  </si>
  <si>
    <t>Отчет о деятельности ОС при Росжелдоре за 2021 год был направлен в Общественную палату РФ на почту os@oprf.ru дважды:  20.01.2022 г. и 14.03.2022 г. (по новой форме)</t>
  </si>
  <si>
    <t xml:space="preserve">В ОПРФ был направлен приказ Росжелдора об утверждении нового состава Общественного совета </t>
  </si>
  <si>
    <t>Совместное заседание Общественного совета при Ространснадзоре совместно с Общественным советом при Росжелдоре, Общественным советом при Росавиации и РОСПРОФЖЕЛом  прошло 22 апреля 2022 года в Общественной палате РФ;
Заседание Общественного совета 18.11.2022 г. прошло также в Общественной палате РФ</t>
  </si>
  <si>
    <t xml:space="preserve">В течении 2022 года была проведена процедура переизбрания членов Общественного совета по причине истечения срока работы предыдущего состава. </t>
  </si>
  <si>
    <t>План работ ОС при Росжелдоре на 2022 год был направлен в Общественную палату РФ на почту os@oprf.ru  20.01.2022 г.</t>
  </si>
  <si>
    <t>Взаимодействие с Комиссией по развитию дошкольного, школьного, среднего профессионального образования и просветительской деятельности (Кравченко Н.В.) по вопросу недофинансирования из федерального бюджета учреждений среднего профессионального образования жд транспорта</t>
  </si>
  <si>
    <t>22 апреля 2022 года в Общественной палате приняли участие в совместном заседании Общественного совета при Ространснадзоре совместно с Общественным советом при Росжелдоре, Общественным советом при Росавиации и РОСПРОФЖЕЛом.
Участие в пленарном заседании Общественной палаты Российской Федерации  8 декабря 2022 года.
Участие в Форуме "Сообщество" 2-3 ноября 2022 г.</t>
  </si>
  <si>
    <t xml:space="preserve"> В ответ на запрос ОПРФ 24.05.2022 г. был направлен в Общественную палату РФ на почту os@oprf.ru  ответ об отсутствии конфликта интересов у членов Общетсвенного совета при Росжелдоре</t>
  </si>
  <si>
    <t>Принято на заседании Совета 25.03.2022 г.
Правила и методика определения нормативных затрат на обеспечение функций центрального аппарата, территориальных управлений Федерального агентства железнодорожного транспорта и ФКУ «УСЗ».
Требования к закупаемым центральным аппаратом Федерального агентства железнодорожного транспорта, его территориальными управлениями и ФКУ «УСЗ» отдельным видам товаров, работ, услуг и их предельным ценам.
https://rlw.gov.ru/protocols_of_public_council</t>
  </si>
  <si>
    <t>Участие представителя ОС при Росжелдоре в кадровой Комиссии Росжелдора на постоянной основе (заместитель председателя ОС Березин Н.Л.)</t>
  </si>
  <si>
    <t>https://rlw.gov.ru/civil_service_news</t>
  </si>
  <si>
    <t>Документ не рассматривался</t>
  </si>
  <si>
    <t>Материалы Коллегии Росжелдора от 15.03.2022 г.</t>
  </si>
  <si>
    <t>https://rlw.gov.ru/news/document/11871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</si>
</sst>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808080"/>
      <name val="Arial"/>
      <family val="2"/>
      <charset val="204"/>
    </font>
    <font>
      <sz val="10"/>
      <color rgb="FF808080"/>
      <name val="Arial"/>
      <family val="2"/>
      <charset val="204"/>
    </font>
    <font>
      <b/>
      <sz val="7"/>
      <color rgb="FF808080"/>
      <name val="Times New Roman"/>
      <family val="1"/>
      <charset val="204"/>
    </font>
    <font>
      <sz val="10"/>
      <color rgb="FF808080"/>
      <name val="Symbol"/>
      <family val="1"/>
      <charset val="2"/>
    </font>
    <font>
      <sz val="7"/>
      <color rgb="FF808080"/>
      <name val="Times New Roman"/>
      <family val="1"/>
      <charset val="204"/>
    </font>
    <font>
      <sz val="11"/>
      <color rgb="FF808080"/>
      <name val="Arial"/>
      <family val="2"/>
      <charset val="204"/>
    </font>
    <font>
      <b/>
      <sz val="12"/>
      <color rgb="FF808080"/>
      <name val="Arial"/>
      <family val="2"/>
      <charset val="204"/>
    </font>
    <font>
      <sz val="11"/>
      <color rgb="FFFF0000"/>
      <name val="Arial"/>
      <family val="2"/>
      <charset val="204"/>
    </font>
    <font>
      <sz val="7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Symbol"/>
      <family val="1"/>
      <charset val="2"/>
    </font>
    <font>
      <b/>
      <sz val="12"/>
      <color rgb="FFFF0000"/>
      <name val="Arial"/>
      <family val="2"/>
      <charset val="204"/>
    </font>
    <font>
      <b/>
      <sz val="7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sz val="72"/>
      <color theme="1"/>
      <name val="Wingdings"/>
      <charset val="2"/>
    </font>
    <font>
      <b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rgb="FF9A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E8B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0" tint="-0.34998626667073579"/>
        <bgColor theme="0" tint="-0.14993743705557422"/>
      </patternFill>
    </fill>
    <fill>
      <patternFill patternType="lightUp">
        <fgColor theme="0" tint="-0.34998626667073579"/>
        <bgColor theme="0" tint="-0.14999847407452621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25">
    <xf numFmtId="0" fontId="0" fillId="0" borderId="0" xfId="0"/>
    <xf numFmtId="0" fontId="2" fillId="2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 indent="2"/>
    </xf>
    <xf numFmtId="0" fontId="5" fillId="3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 wrapText="1" indent="2"/>
    </xf>
    <xf numFmtId="0" fontId="5" fillId="4" borderId="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 wrapText="1" indent="2"/>
    </xf>
    <xf numFmtId="0" fontId="11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 wrapText="1" indent="2"/>
    </xf>
    <xf numFmtId="0" fontId="1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6" fillId="8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7" fillId="0" borderId="9" xfId="0" applyFont="1" applyBorder="1" applyAlignment="1" applyProtection="1">
      <alignment horizontal="left" vertical="top" wrapText="1"/>
      <protection locked="0"/>
    </xf>
    <xf numFmtId="0" fontId="27" fillId="0" borderId="15" xfId="0" applyFont="1" applyBorder="1" applyAlignment="1" applyProtection="1">
      <alignment horizontal="left" vertical="top" wrapText="1"/>
      <protection locked="0"/>
    </xf>
    <xf numFmtId="0" fontId="27" fillId="0" borderId="26" xfId="0" applyFont="1" applyBorder="1" applyAlignment="1" applyProtection="1">
      <alignment horizontal="left" vertical="top" wrapText="1"/>
      <protection locked="0"/>
    </xf>
    <xf numFmtId="0" fontId="40" fillId="0" borderId="0" xfId="0" applyFont="1" applyAlignment="1">
      <alignment vertical="center"/>
    </xf>
    <xf numFmtId="0" fontId="42" fillId="0" borderId="0" xfId="0" applyFont="1"/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43" fillId="0" borderId="7" xfId="0" applyFont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7" fillId="5" borderId="11" xfId="0" applyFont="1" applyFill="1" applyBorder="1" applyAlignment="1" applyProtection="1">
      <alignment horizontal="left" vertical="center" wrapText="1"/>
      <protection locked="0"/>
    </xf>
    <xf numFmtId="0" fontId="27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 wrapText="1"/>
      <protection locked="0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7" fillId="5" borderId="15" xfId="0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Alignment="1">
      <alignment vertical="center"/>
    </xf>
    <xf numFmtId="0" fontId="2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7" fillId="6" borderId="0" xfId="0" applyFont="1" applyFill="1" applyAlignment="1">
      <alignment horizontal="left" vertical="top"/>
    </xf>
    <xf numFmtId="0" fontId="38" fillId="11" borderId="28" xfId="0" applyFont="1" applyFill="1" applyBorder="1" applyAlignment="1">
      <alignment horizontal="left" vertical="top" wrapText="1"/>
    </xf>
    <xf numFmtId="0" fontId="38" fillId="11" borderId="29" xfId="0" applyFont="1" applyFill="1" applyBorder="1" applyAlignment="1">
      <alignment horizontal="left" vertical="top" wrapText="1"/>
    </xf>
    <xf numFmtId="0" fontId="38" fillId="11" borderId="3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28" fillId="10" borderId="25" xfId="0" applyFont="1" applyFill="1" applyBorder="1" applyAlignment="1">
      <alignment horizontal="left" vertical="top" wrapText="1" indent="2"/>
    </xf>
    <xf numFmtId="0" fontId="28" fillId="10" borderId="26" xfId="0" applyFont="1" applyFill="1" applyBorder="1" applyAlignment="1">
      <alignment horizontal="left" vertical="top" wrapText="1"/>
    </xf>
    <xf numFmtId="0" fontId="39" fillId="10" borderId="27" xfId="0" applyFont="1" applyFill="1" applyBorder="1" applyAlignment="1">
      <alignment horizontal="left" vertical="top" wrapText="1"/>
    </xf>
    <xf numFmtId="0" fontId="28" fillId="10" borderId="12" xfId="0" applyFont="1" applyFill="1" applyBorder="1" applyAlignment="1">
      <alignment horizontal="left" vertical="top" wrapText="1" indent="2"/>
    </xf>
    <xf numFmtId="0" fontId="28" fillId="10" borderId="9" xfId="0" applyFont="1" applyFill="1" applyBorder="1" applyAlignment="1">
      <alignment horizontal="left" vertical="top" wrapText="1"/>
    </xf>
    <xf numFmtId="0" fontId="27" fillId="10" borderId="13" xfId="0" applyFont="1" applyFill="1" applyBorder="1" applyAlignment="1">
      <alignment horizontal="left" vertical="top" wrapText="1"/>
    </xf>
    <xf numFmtId="0" fontId="27" fillId="12" borderId="9" xfId="0" applyFont="1" applyFill="1" applyBorder="1" applyAlignment="1">
      <alignment horizontal="left" vertical="top" wrapText="1"/>
    </xf>
    <xf numFmtId="0" fontId="27" fillId="6" borderId="17" xfId="0" applyFont="1" applyFill="1" applyBorder="1" applyAlignment="1">
      <alignment horizontal="left" vertical="top" wrapText="1" indent="2"/>
    </xf>
    <xf numFmtId="0" fontId="27" fillId="6" borderId="9" xfId="0" applyFont="1" applyFill="1" applyBorder="1" applyAlignment="1">
      <alignment horizontal="left" vertical="top" wrapText="1"/>
    </xf>
    <xf numFmtId="0" fontId="27" fillId="6" borderId="13" xfId="0" applyFont="1" applyFill="1" applyBorder="1" applyAlignment="1">
      <alignment horizontal="left" vertical="top" wrapText="1"/>
    </xf>
    <xf numFmtId="0" fontId="27" fillId="6" borderId="36" xfId="0" applyFont="1" applyFill="1" applyBorder="1" applyAlignment="1">
      <alignment horizontal="left" vertical="top" wrapText="1" indent="2"/>
    </xf>
    <xf numFmtId="0" fontId="27" fillId="6" borderId="25" xfId="0" applyFont="1" applyFill="1" applyBorder="1" applyAlignment="1">
      <alignment horizontal="left" vertical="top" wrapText="1" indent="2"/>
    </xf>
    <xf numFmtId="0" fontId="28" fillId="6" borderId="12" xfId="0" applyFont="1" applyFill="1" applyBorder="1" applyAlignment="1">
      <alignment horizontal="left" vertical="top" wrapText="1" indent="2"/>
    </xf>
    <xf numFmtId="0" fontId="28" fillId="6" borderId="9" xfId="0" applyFont="1" applyFill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top" wrapText="1" indent="2"/>
    </xf>
    <xf numFmtId="0" fontId="28" fillId="6" borderId="15" xfId="0" applyFont="1" applyFill="1" applyBorder="1" applyAlignment="1">
      <alignment horizontal="left" vertical="top" wrapText="1"/>
    </xf>
    <xf numFmtId="0" fontId="27" fillId="6" borderId="16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33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38" fillId="6" borderId="0" xfId="0" applyFont="1" applyFill="1" applyAlignment="1">
      <alignment horizontal="left" vertical="top"/>
    </xf>
    <xf numFmtId="0" fontId="26" fillId="11" borderId="28" xfId="0" applyFont="1" applyFill="1" applyBorder="1" applyAlignment="1">
      <alignment horizontal="left" vertical="top" wrapText="1"/>
    </xf>
    <xf numFmtId="0" fontId="26" fillId="11" borderId="30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 vertical="top" wrapText="1"/>
    </xf>
    <xf numFmtId="0" fontId="29" fillId="10" borderId="25" xfId="0" applyFont="1" applyFill="1" applyBorder="1" applyAlignment="1">
      <alignment horizontal="left" vertical="top" wrapText="1"/>
    </xf>
    <xf numFmtId="0" fontId="0" fillId="10" borderId="27" xfId="0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29" fillId="10" borderId="12" xfId="0" applyFont="1" applyFill="1" applyBorder="1" applyAlignment="1">
      <alignment horizontal="left" vertical="top" wrapText="1"/>
    </xf>
    <xf numFmtId="0" fontId="0" fillId="10" borderId="13" xfId="0" applyFill="1" applyBorder="1" applyAlignment="1">
      <alignment horizontal="left" vertical="top" wrapText="1"/>
    </xf>
    <xf numFmtId="0" fontId="29" fillId="10" borderId="12" xfId="0" applyFont="1" applyFill="1" applyBorder="1" applyAlignment="1">
      <alignment horizontal="left" vertical="top"/>
    </xf>
    <xf numFmtId="0" fontId="29" fillId="10" borderId="9" xfId="0" applyFont="1" applyFill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26" fillId="11" borderId="28" xfId="0" applyFont="1" applyFill="1" applyBorder="1" applyAlignment="1">
      <alignment horizontal="left" vertical="top"/>
    </xf>
    <xf numFmtId="0" fontId="38" fillId="11" borderId="29" xfId="0" applyFont="1" applyFill="1" applyBorder="1" applyAlignment="1">
      <alignment horizontal="left" vertical="top"/>
    </xf>
    <xf numFmtId="0" fontId="26" fillId="11" borderId="30" xfId="0" applyFont="1" applyFill="1" applyBorder="1" applyAlignment="1">
      <alignment horizontal="left" vertical="top"/>
    </xf>
    <xf numFmtId="0" fontId="37" fillId="0" borderId="0" xfId="0" applyFont="1" applyAlignment="1">
      <alignment horizontal="center"/>
    </xf>
    <xf numFmtId="0" fontId="37" fillId="0" borderId="0" xfId="0" applyFont="1"/>
    <xf numFmtId="0" fontId="29" fillId="10" borderId="26" xfId="0" applyFont="1" applyFill="1" applyBorder="1" applyAlignment="1">
      <alignment horizontal="left" vertical="top" wrapText="1"/>
    </xf>
    <xf numFmtId="0" fontId="27" fillId="12" borderId="26" xfId="0" applyFont="1" applyFill="1" applyBorder="1" applyAlignment="1">
      <alignment horizontal="left" vertical="top" wrapText="1"/>
    </xf>
    <xf numFmtId="0" fontId="29" fillId="10" borderId="9" xfId="0" applyFont="1" applyFill="1" applyBorder="1" applyAlignment="1">
      <alignment horizontal="left" vertical="top" wrapText="1"/>
    </xf>
    <xf numFmtId="0" fontId="27" fillId="12" borderId="13" xfId="0" applyFont="1" applyFill="1" applyBorder="1" applyAlignment="1">
      <alignment horizontal="left" vertical="top" wrapText="1"/>
    </xf>
    <xf numFmtId="0" fontId="0" fillId="6" borderId="13" xfId="0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27" fillId="13" borderId="9" xfId="0" applyFont="1" applyFill="1" applyBorder="1" applyAlignment="1">
      <alignment horizontal="left" vertical="top" wrapText="1"/>
    </xf>
    <xf numFmtId="0" fontId="25" fillId="6" borderId="0" xfId="0" applyFont="1" applyFill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14" fontId="0" fillId="0" borderId="36" xfId="0" quotePrefix="1" applyNumberFormat="1" applyBorder="1" applyAlignment="1">
      <alignment horizontal="left" vertical="top" wrapText="1"/>
    </xf>
    <xf numFmtId="0" fontId="0" fillId="0" borderId="36" xfId="0" quotePrefix="1" applyBorder="1" applyAlignment="1">
      <alignment horizontal="left" vertical="top" wrapText="1"/>
    </xf>
    <xf numFmtId="0" fontId="0" fillId="0" borderId="31" xfId="0" quotePrefix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0" fontId="26" fillId="11" borderId="29" xfId="0" applyFont="1" applyFill="1" applyBorder="1" applyAlignment="1">
      <alignment horizontal="left" vertical="top"/>
    </xf>
    <xf numFmtId="0" fontId="36" fillId="0" borderId="0" xfId="0" applyFont="1" applyAlignment="1">
      <alignment horizontal="center"/>
    </xf>
    <xf numFmtId="0" fontId="36" fillId="0" borderId="0" xfId="0" applyFont="1"/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45" fillId="0" borderId="0" xfId="0" applyFont="1"/>
    <xf numFmtId="0" fontId="46" fillId="5" borderId="15" xfId="1" applyFill="1" applyBorder="1" applyAlignment="1" applyProtection="1">
      <alignment horizontal="left" vertical="center" wrapText="1"/>
      <protection locked="0"/>
    </xf>
    <xf numFmtId="0" fontId="46" fillId="5" borderId="26" xfId="1" applyFill="1" applyBorder="1" applyAlignment="1" applyProtection="1">
      <alignment horizontal="left" vertical="center" wrapText="1"/>
      <protection locked="0"/>
    </xf>
    <xf numFmtId="0" fontId="46" fillId="5" borderId="9" xfId="1" applyFill="1" applyBorder="1" applyAlignment="1" applyProtection="1">
      <alignment horizontal="left" vertical="center" wrapText="1"/>
      <protection locked="0"/>
    </xf>
    <xf numFmtId="14" fontId="27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23" fillId="14" borderId="0" xfId="0" applyFont="1" applyFill="1" applyAlignment="1">
      <alignment horizontal="left"/>
    </xf>
    <xf numFmtId="0" fontId="0" fillId="14" borderId="0" xfId="0" applyFill="1"/>
    <xf numFmtId="0" fontId="41" fillId="0" borderId="0" xfId="0" applyFont="1"/>
    <xf numFmtId="0" fontId="27" fillId="5" borderId="33" xfId="0" applyFont="1" applyFill="1" applyBorder="1" applyAlignment="1" applyProtection="1">
      <alignment horizontal="left" vertical="center" wrapText="1"/>
      <protection locked="0"/>
    </xf>
    <xf numFmtId="0" fontId="27" fillId="5" borderId="13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44" fillId="0" borderId="0" xfId="0" applyFont="1" applyAlignment="1">
      <alignment horizontal="center"/>
    </xf>
    <xf numFmtId="0" fontId="37" fillId="14" borderId="0" xfId="0" applyFont="1" applyFill="1" applyAlignment="1">
      <alignment horizontal="center"/>
    </xf>
    <xf numFmtId="0" fontId="32" fillId="0" borderId="0" xfId="0" applyFont="1" applyAlignment="1">
      <alignment horizontal="left" vertical="center" indent="4"/>
    </xf>
    <xf numFmtId="0" fontId="32" fillId="0" borderId="24" xfId="0" applyFont="1" applyBorder="1" applyAlignment="1">
      <alignment horizontal="left" vertical="center" indent="4"/>
    </xf>
    <xf numFmtId="0" fontId="35" fillId="9" borderId="19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21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horizontal="center" vertical="center"/>
    </xf>
    <xf numFmtId="0" fontId="35" fillId="9" borderId="18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41" fillId="0" borderId="34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8" xfId="0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36"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tepanenkoinfo@gmail.com" TargetMode="External"/><Relationship Id="rId1" Type="http://schemas.openxmlformats.org/officeDocument/2006/relationships/hyperlink" Target="mailto:info@roszeldor,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67"/>
  <sheetViews>
    <sheetView zoomScale="88" zoomScaleNormal="88" workbookViewId="0">
      <selection activeCell="E172" sqref="E172"/>
    </sheetView>
  </sheetViews>
  <sheetFormatPr defaultColWidth="8.7109375" defaultRowHeight="15" x14ac:dyDescent="0.25"/>
  <cols>
    <col min="1" max="4" width="8.7109375" style="2"/>
    <col min="5" max="5" width="85.42578125" style="2" customWidth="1"/>
    <col min="6" max="6" width="81.7109375" style="2" customWidth="1"/>
    <col min="7" max="7" width="5.42578125" style="2" customWidth="1"/>
    <col min="8" max="8" width="51" style="2" customWidth="1"/>
    <col min="9" max="12" width="8.7109375" style="2"/>
    <col min="13" max="13" width="61.42578125" style="2" customWidth="1"/>
    <col min="14" max="16384" width="8.7109375" style="2"/>
  </cols>
  <sheetData>
    <row r="1" spans="1:14" ht="90" x14ac:dyDescent="0.25">
      <c r="B1" s="44" t="s">
        <v>357</v>
      </c>
      <c r="C1" s="44" t="s">
        <v>359</v>
      </c>
      <c r="D1" s="44" t="s">
        <v>356</v>
      </c>
      <c r="E1" s="44"/>
      <c r="F1" s="44"/>
      <c r="G1" s="47" t="s">
        <v>0</v>
      </c>
      <c r="H1" s="47" t="s">
        <v>1</v>
      </c>
      <c r="I1" s="1" t="s">
        <v>2</v>
      </c>
      <c r="J1" s="1" t="s">
        <v>4</v>
      </c>
      <c r="K1" s="51" t="s">
        <v>6</v>
      </c>
      <c r="L1" s="51" t="s">
        <v>7</v>
      </c>
      <c r="M1" s="49" t="s">
        <v>8</v>
      </c>
    </row>
    <row r="2" spans="1:14" ht="15.75" thickBot="1" x14ac:dyDescent="0.3">
      <c r="G2" s="48"/>
      <c r="H2" s="48"/>
      <c r="I2" s="3" t="s">
        <v>3</v>
      </c>
      <c r="J2" s="3" t="s">
        <v>5</v>
      </c>
      <c r="K2" s="52"/>
      <c r="L2" s="52"/>
      <c r="M2" s="50"/>
    </row>
    <row r="3" spans="1:14" ht="15.75" hidden="1" thickBot="1" x14ac:dyDescent="0.3">
      <c r="A3" s="2">
        <v>1</v>
      </c>
      <c r="G3" s="4"/>
      <c r="H3" s="5" t="s">
        <v>9</v>
      </c>
      <c r="I3" s="6"/>
      <c r="J3" s="7"/>
      <c r="K3" s="8" t="s">
        <v>10</v>
      </c>
      <c r="L3" s="9" t="s">
        <v>10</v>
      </c>
      <c r="M3" s="8" t="s">
        <v>10</v>
      </c>
      <c r="N3" s="2" t="s">
        <v>349</v>
      </c>
    </row>
    <row r="4" spans="1:14" ht="94.5" hidden="1" thickBot="1" x14ac:dyDescent="0.3">
      <c r="A4" s="2">
        <v>2</v>
      </c>
      <c r="D4" s="2" t="s">
        <v>476</v>
      </c>
      <c r="E4" s="64" t="s">
        <v>361</v>
      </c>
      <c r="F4" s="65" t="s">
        <v>362</v>
      </c>
      <c r="G4" s="10"/>
      <c r="H4" s="11" t="s">
        <v>11</v>
      </c>
      <c r="I4" s="12"/>
      <c r="J4" s="11"/>
      <c r="K4" s="13" t="s">
        <v>12</v>
      </c>
      <c r="L4" s="14" t="s">
        <v>12</v>
      </c>
      <c r="M4" s="13" t="s">
        <v>12</v>
      </c>
      <c r="N4" s="2" t="s">
        <v>349</v>
      </c>
    </row>
    <row r="5" spans="1:14" ht="26.25" hidden="1" thickBot="1" x14ac:dyDescent="0.3">
      <c r="A5" s="2">
        <v>3</v>
      </c>
      <c r="C5" s="2">
        <v>1</v>
      </c>
      <c r="G5" s="15"/>
      <c r="H5" s="16" t="s">
        <v>13</v>
      </c>
      <c r="I5" s="17"/>
      <c r="J5" s="18"/>
      <c r="K5" s="19" t="s">
        <v>10</v>
      </c>
      <c r="L5" s="20" t="s">
        <v>10</v>
      </c>
      <c r="M5" s="19" t="s">
        <v>14</v>
      </c>
      <c r="N5" s="2" t="s">
        <v>349</v>
      </c>
    </row>
    <row r="6" spans="1:14" ht="244.5" hidden="1" thickBot="1" x14ac:dyDescent="0.3">
      <c r="A6" s="2">
        <v>4</v>
      </c>
      <c r="D6" s="74" t="s">
        <v>477</v>
      </c>
      <c r="E6" s="66" t="s">
        <v>363</v>
      </c>
      <c r="G6" s="10"/>
      <c r="H6" s="11" t="s">
        <v>15</v>
      </c>
      <c r="I6" s="12"/>
      <c r="J6" s="11"/>
      <c r="K6" s="14" t="s">
        <v>12</v>
      </c>
      <c r="L6" s="14" t="s">
        <v>12</v>
      </c>
      <c r="M6" s="14" t="s">
        <v>12</v>
      </c>
      <c r="N6" s="2" t="s">
        <v>350</v>
      </c>
    </row>
    <row r="7" spans="1:14" hidden="1" x14ac:dyDescent="0.25">
      <c r="A7" s="2">
        <v>5</v>
      </c>
      <c r="C7" s="2">
        <v>2</v>
      </c>
      <c r="D7" s="74"/>
      <c r="F7" s="2" t="s">
        <v>525</v>
      </c>
      <c r="G7" s="45" t="s">
        <v>16</v>
      </c>
      <c r="H7" s="21" t="s">
        <v>17</v>
      </c>
      <c r="I7" s="53"/>
      <c r="J7" s="54"/>
      <c r="K7" s="55" t="s">
        <v>10</v>
      </c>
      <c r="L7" s="55" t="s">
        <v>10</v>
      </c>
      <c r="M7" s="72" t="s">
        <v>18</v>
      </c>
      <c r="N7" s="2" t="s">
        <v>350</v>
      </c>
    </row>
    <row r="8" spans="1:14" ht="26.25" hidden="1" thickBot="1" x14ac:dyDescent="0.3">
      <c r="A8" s="2">
        <v>6</v>
      </c>
      <c r="D8" s="74"/>
      <c r="G8" s="24"/>
      <c r="H8" s="23"/>
      <c r="I8" s="56"/>
      <c r="J8" s="57"/>
      <c r="K8" s="58"/>
      <c r="L8" s="58"/>
      <c r="M8" s="20" t="s">
        <v>19</v>
      </c>
      <c r="N8" s="2" t="s">
        <v>350</v>
      </c>
    </row>
    <row r="9" spans="1:14" hidden="1" x14ac:dyDescent="0.25">
      <c r="A9" s="2">
        <v>7</v>
      </c>
      <c r="C9" s="2">
        <v>4</v>
      </c>
      <c r="D9" s="74"/>
      <c r="F9" s="2" t="s">
        <v>524</v>
      </c>
      <c r="G9" s="45" t="s">
        <v>20</v>
      </c>
      <c r="H9" s="21" t="s">
        <v>21</v>
      </c>
      <c r="I9" s="53"/>
      <c r="J9" s="54"/>
      <c r="K9" s="55" t="s">
        <v>10</v>
      </c>
      <c r="L9" s="55" t="s">
        <v>10</v>
      </c>
      <c r="M9" s="72" t="s">
        <v>18</v>
      </c>
      <c r="N9" s="2" t="s">
        <v>350</v>
      </c>
    </row>
    <row r="10" spans="1:14" ht="15.75" hidden="1" thickBot="1" x14ac:dyDescent="0.3">
      <c r="A10" s="2">
        <v>8</v>
      </c>
      <c r="D10" s="74"/>
      <c r="G10" s="24"/>
      <c r="H10" s="23"/>
      <c r="I10" s="56"/>
      <c r="J10" s="57"/>
      <c r="K10" s="58"/>
      <c r="L10" s="58"/>
      <c r="M10" s="20" t="s">
        <v>22</v>
      </c>
      <c r="N10" s="2" t="s">
        <v>350</v>
      </c>
    </row>
    <row r="11" spans="1:14" ht="26.25" hidden="1" thickBot="1" x14ac:dyDescent="0.3">
      <c r="A11" s="2">
        <v>9</v>
      </c>
      <c r="C11" s="2">
        <v>6</v>
      </c>
      <c r="D11" s="74"/>
      <c r="F11" s="2" t="s">
        <v>526</v>
      </c>
      <c r="G11" s="24" t="s">
        <v>23</v>
      </c>
      <c r="H11" s="16" t="s">
        <v>24</v>
      </c>
      <c r="I11" s="17"/>
      <c r="J11" s="18"/>
      <c r="K11" s="20" t="s">
        <v>10</v>
      </c>
      <c r="L11" s="20" t="s">
        <v>10</v>
      </c>
      <c r="M11" s="20" t="s">
        <v>25</v>
      </c>
      <c r="N11" s="2" t="s">
        <v>350</v>
      </c>
    </row>
    <row r="12" spans="1:14" ht="38.25" hidden="1" x14ac:dyDescent="0.25">
      <c r="A12" s="2">
        <v>10</v>
      </c>
      <c r="C12" s="2">
        <v>7</v>
      </c>
      <c r="D12" s="74"/>
      <c r="F12" s="2" t="s">
        <v>527</v>
      </c>
      <c r="G12" s="45" t="s">
        <v>26</v>
      </c>
      <c r="H12" s="25" t="s">
        <v>27</v>
      </c>
      <c r="I12" s="53"/>
      <c r="J12" s="54"/>
      <c r="K12" s="55" t="s">
        <v>10</v>
      </c>
      <c r="L12" s="55" t="s">
        <v>10</v>
      </c>
      <c r="M12" s="72" t="s">
        <v>28</v>
      </c>
      <c r="N12" s="2" t="s">
        <v>350</v>
      </c>
    </row>
    <row r="13" spans="1:14" ht="26.25" hidden="1" thickBot="1" x14ac:dyDescent="0.3">
      <c r="A13" s="2">
        <v>11</v>
      </c>
      <c r="D13" s="74"/>
      <c r="G13" s="24"/>
      <c r="H13" s="26"/>
      <c r="I13" s="56"/>
      <c r="J13" s="57"/>
      <c r="K13" s="58"/>
      <c r="L13" s="58"/>
      <c r="M13" s="20" t="s">
        <v>29</v>
      </c>
      <c r="N13" s="2" t="s">
        <v>350</v>
      </c>
    </row>
    <row r="14" spans="1:14" ht="94.5" hidden="1" thickBot="1" x14ac:dyDescent="0.3">
      <c r="A14" s="2">
        <v>12</v>
      </c>
      <c r="D14" s="74" t="s">
        <v>478</v>
      </c>
      <c r="E14" s="66" t="s">
        <v>364</v>
      </c>
      <c r="G14" s="10"/>
      <c r="H14" s="11" t="s">
        <v>30</v>
      </c>
      <c r="I14" s="12"/>
      <c r="J14" s="11"/>
      <c r="K14" s="13" t="s">
        <v>12</v>
      </c>
      <c r="L14" s="14" t="s">
        <v>12</v>
      </c>
      <c r="M14" s="13" t="s">
        <v>12</v>
      </c>
      <c r="N14" s="2" t="s">
        <v>351</v>
      </c>
    </row>
    <row r="15" spans="1:14" ht="26.25" hidden="1" thickBot="1" x14ac:dyDescent="0.3">
      <c r="A15" s="2">
        <v>13</v>
      </c>
      <c r="C15" s="2">
        <v>8</v>
      </c>
      <c r="D15" s="74"/>
      <c r="G15" s="24" t="s">
        <v>31</v>
      </c>
      <c r="H15" s="16" t="s">
        <v>32</v>
      </c>
      <c r="I15" s="17"/>
      <c r="J15" s="18"/>
      <c r="K15" s="19" t="s">
        <v>10</v>
      </c>
      <c r="L15" s="20" t="s">
        <v>10</v>
      </c>
      <c r="M15" s="19" t="s">
        <v>33</v>
      </c>
      <c r="N15" s="2" t="s">
        <v>351</v>
      </c>
    </row>
    <row r="16" spans="1:14" ht="15.75" hidden="1" thickBot="1" x14ac:dyDescent="0.3">
      <c r="A16" s="2">
        <v>14</v>
      </c>
      <c r="C16" s="2">
        <v>9</v>
      </c>
      <c r="D16" s="74"/>
      <c r="G16" s="24" t="s">
        <v>34</v>
      </c>
      <c r="H16" s="18" t="s">
        <v>35</v>
      </c>
      <c r="I16" s="17"/>
      <c r="J16" s="18"/>
      <c r="K16" s="19" t="s">
        <v>10</v>
      </c>
      <c r="L16" s="20" t="s">
        <v>10</v>
      </c>
      <c r="M16" s="19" t="s">
        <v>36</v>
      </c>
      <c r="N16" s="2" t="s">
        <v>351</v>
      </c>
    </row>
    <row r="17" spans="1:14" ht="150.75" hidden="1" thickBot="1" x14ac:dyDescent="0.3">
      <c r="A17" s="2">
        <v>15</v>
      </c>
      <c r="D17" s="74" t="s">
        <v>479</v>
      </c>
      <c r="E17" s="66" t="s">
        <v>365</v>
      </c>
      <c r="G17" s="27" t="s">
        <v>37</v>
      </c>
      <c r="H17" s="28" t="s">
        <v>38</v>
      </c>
      <c r="I17" s="12"/>
      <c r="J17" s="11"/>
      <c r="K17" s="13" t="s">
        <v>12</v>
      </c>
      <c r="L17" s="14" t="s">
        <v>12</v>
      </c>
      <c r="M17" s="13" t="s">
        <v>12</v>
      </c>
      <c r="N17" s="2" t="s">
        <v>351</v>
      </c>
    </row>
    <row r="18" spans="1:14" ht="26.25" hidden="1" thickBot="1" x14ac:dyDescent="0.3">
      <c r="A18" s="2">
        <v>16</v>
      </c>
      <c r="C18" s="2">
        <v>10</v>
      </c>
      <c r="D18" s="74"/>
      <c r="G18" s="24" t="s">
        <v>39</v>
      </c>
      <c r="H18" s="16" t="s">
        <v>40</v>
      </c>
      <c r="I18" s="17"/>
      <c r="J18" s="18"/>
      <c r="K18" s="19" t="s">
        <v>10</v>
      </c>
      <c r="L18" s="20" t="s">
        <v>10</v>
      </c>
      <c r="M18" s="19" t="s">
        <v>14</v>
      </c>
      <c r="N18" s="2" t="s">
        <v>351</v>
      </c>
    </row>
    <row r="19" spans="1:14" ht="15.75" hidden="1" thickBot="1" x14ac:dyDescent="0.3">
      <c r="A19" s="2">
        <v>17</v>
      </c>
      <c r="C19" s="2">
        <v>11</v>
      </c>
      <c r="D19" s="74"/>
      <c r="G19" s="24" t="s">
        <v>41</v>
      </c>
      <c r="H19" s="18" t="s">
        <v>35</v>
      </c>
      <c r="I19" s="17"/>
      <c r="J19" s="18"/>
      <c r="K19" s="19" t="s">
        <v>10</v>
      </c>
      <c r="L19" s="20" t="s">
        <v>10</v>
      </c>
      <c r="M19" s="19" t="s">
        <v>14</v>
      </c>
      <c r="N19" s="2" t="s">
        <v>351</v>
      </c>
    </row>
    <row r="20" spans="1:14" ht="26.25" hidden="1" thickBot="1" x14ac:dyDescent="0.3">
      <c r="A20" s="2">
        <v>18</v>
      </c>
      <c r="C20" s="2">
        <v>12</v>
      </c>
      <c r="D20" s="74"/>
      <c r="G20" s="24" t="s">
        <v>42</v>
      </c>
      <c r="H20" s="16" t="s">
        <v>43</v>
      </c>
      <c r="I20" s="17"/>
      <c r="J20" s="18"/>
      <c r="K20" s="19" t="s">
        <v>10</v>
      </c>
      <c r="L20" s="20" t="s">
        <v>10</v>
      </c>
      <c r="M20" s="19" t="s">
        <v>14</v>
      </c>
      <c r="N20" s="2" t="s">
        <v>351</v>
      </c>
    </row>
    <row r="21" spans="1:14" ht="15.75" hidden="1" thickBot="1" x14ac:dyDescent="0.3">
      <c r="A21" s="2">
        <v>19</v>
      </c>
      <c r="C21" s="2">
        <v>13</v>
      </c>
      <c r="D21" s="74"/>
      <c r="G21" s="24" t="s">
        <v>44</v>
      </c>
      <c r="H21" s="18" t="s">
        <v>35</v>
      </c>
      <c r="I21" s="17"/>
      <c r="J21" s="18"/>
      <c r="K21" s="19" t="s">
        <v>10</v>
      </c>
      <c r="L21" s="20" t="s">
        <v>10</v>
      </c>
      <c r="M21" s="19" t="s">
        <v>14</v>
      </c>
      <c r="N21" s="2" t="s">
        <v>351</v>
      </c>
    </row>
    <row r="22" spans="1:14" ht="26.25" hidden="1" thickBot="1" x14ac:dyDescent="0.3">
      <c r="A22" s="2">
        <v>20</v>
      </c>
      <c r="C22" s="2">
        <v>14</v>
      </c>
      <c r="D22" s="74"/>
      <c r="G22" s="24" t="s">
        <v>45</v>
      </c>
      <c r="H22" s="16" t="s">
        <v>46</v>
      </c>
      <c r="I22" s="17"/>
      <c r="J22" s="18"/>
      <c r="K22" s="19" t="s">
        <v>10</v>
      </c>
      <c r="L22" s="20" t="s">
        <v>10</v>
      </c>
      <c r="M22" s="19" t="s">
        <v>14</v>
      </c>
      <c r="N22" s="2" t="s">
        <v>351</v>
      </c>
    </row>
    <row r="23" spans="1:14" ht="15.75" hidden="1" thickBot="1" x14ac:dyDescent="0.3">
      <c r="A23" s="2">
        <v>21</v>
      </c>
      <c r="C23" s="2">
        <v>15</v>
      </c>
      <c r="D23" s="74"/>
      <c r="G23" s="24" t="s">
        <v>47</v>
      </c>
      <c r="H23" s="18" t="s">
        <v>35</v>
      </c>
      <c r="I23" s="17"/>
      <c r="J23" s="18"/>
      <c r="K23" s="19" t="s">
        <v>10</v>
      </c>
      <c r="L23" s="20" t="s">
        <v>10</v>
      </c>
      <c r="M23" s="19" t="s">
        <v>14</v>
      </c>
      <c r="N23" s="2" t="s">
        <v>351</v>
      </c>
    </row>
    <row r="24" spans="1:14" ht="113.25" hidden="1" thickBot="1" x14ac:dyDescent="0.3">
      <c r="A24" s="2">
        <v>22</v>
      </c>
      <c r="D24" s="74" t="s">
        <v>480</v>
      </c>
      <c r="E24" s="66" t="s">
        <v>366</v>
      </c>
      <c r="G24" s="27" t="s">
        <v>48</v>
      </c>
      <c r="H24" s="28" t="s">
        <v>49</v>
      </c>
      <c r="I24" s="12"/>
      <c r="J24" s="11"/>
      <c r="K24" s="13" t="s">
        <v>12</v>
      </c>
      <c r="L24" s="14" t="s">
        <v>12</v>
      </c>
      <c r="M24" s="13" t="s">
        <v>12</v>
      </c>
      <c r="N24" s="2" t="s">
        <v>351</v>
      </c>
    </row>
    <row r="25" spans="1:14" ht="26.25" hidden="1" thickBot="1" x14ac:dyDescent="0.3">
      <c r="A25" s="2">
        <v>23</v>
      </c>
      <c r="C25" s="2">
        <v>16</v>
      </c>
      <c r="D25" s="74"/>
      <c r="G25" s="24" t="s">
        <v>50</v>
      </c>
      <c r="H25" s="16" t="s">
        <v>51</v>
      </c>
      <c r="I25" s="17"/>
      <c r="J25" s="18"/>
      <c r="K25" s="19" t="s">
        <v>10</v>
      </c>
      <c r="L25" s="20" t="s">
        <v>10</v>
      </c>
      <c r="M25" s="19" t="s">
        <v>52</v>
      </c>
      <c r="N25" s="2" t="s">
        <v>351</v>
      </c>
    </row>
    <row r="26" spans="1:14" ht="15.75" hidden="1" thickBot="1" x14ac:dyDescent="0.3">
      <c r="A26" s="2">
        <v>24</v>
      </c>
      <c r="C26" s="2">
        <v>17</v>
      </c>
      <c r="D26" s="74"/>
      <c r="G26" s="24" t="s">
        <v>53</v>
      </c>
      <c r="H26" s="18" t="s">
        <v>35</v>
      </c>
      <c r="I26" s="17"/>
      <c r="J26" s="18"/>
      <c r="K26" s="19" t="s">
        <v>10</v>
      </c>
      <c r="L26" s="20" t="s">
        <v>10</v>
      </c>
      <c r="M26" s="19" t="s">
        <v>54</v>
      </c>
      <c r="N26" s="2" t="s">
        <v>351</v>
      </c>
    </row>
    <row r="27" spans="1:14" ht="94.5" hidden="1" thickBot="1" x14ac:dyDescent="0.3">
      <c r="A27" s="2">
        <v>25</v>
      </c>
      <c r="D27" s="2" t="s">
        <v>481</v>
      </c>
      <c r="E27" s="66" t="s">
        <v>367</v>
      </c>
      <c r="G27" s="27" t="s">
        <v>55</v>
      </c>
      <c r="H27" s="11" t="s">
        <v>56</v>
      </c>
      <c r="I27" s="12"/>
      <c r="J27" s="11"/>
      <c r="K27" s="13" t="s">
        <v>12</v>
      </c>
      <c r="L27" s="14" t="s">
        <v>12</v>
      </c>
      <c r="M27" s="13" t="s">
        <v>12</v>
      </c>
      <c r="N27" s="2" t="s">
        <v>349</v>
      </c>
    </row>
    <row r="28" spans="1:14" hidden="1" x14ac:dyDescent="0.25">
      <c r="A28" s="2">
        <v>26</v>
      </c>
      <c r="C28" s="2">
        <v>18</v>
      </c>
      <c r="G28" s="207" t="s">
        <v>57</v>
      </c>
      <c r="H28" s="29" t="s">
        <v>58</v>
      </c>
      <c r="I28" s="53"/>
      <c r="J28" s="59"/>
      <c r="K28" s="60" t="s">
        <v>59</v>
      </c>
      <c r="L28" s="60" t="s">
        <v>59</v>
      </c>
      <c r="M28" s="30" t="s">
        <v>60</v>
      </c>
      <c r="N28" s="2" t="s">
        <v>349</v>
      </c>
    </row>
    <row r="29" spans="1:14" ht="15.75" hidden="1" thickBot="1" x14ac:dyDescent="0.3">
      <c r="A29" s="2">
        <v>27</v>
      </c>
      <c r="G29" s="208"/>
      <c r="H29" s="31"/>
      <c r="I29" s="56"/>
      <c r="J29" s="61"/>
      <c r="K29" s="62"/>
      <c r="L29" s="62"/>
      <c r="M29" s="32" t="s">
        <v>61</v>
      </c>
      <c r="N29" s="2" t="s">
        <v>349</v>
      </c>
    </row>
    <row r="30" spans="1:14" ht="15.75" hidden="1" thickBot="1" x14ac:dyDescent="0.3">
      <c r="A30" s="2">
        <v>28</v>
      </c>
      <c r="G30" s="33" t="s">
        <v>62</v>
      </c>
      <c r="H30" s="34" t="s">
        <v>63</v>
      </c>
      <c r="I30" s="17"/>
      <c r="J30" s="34"/>
      <c r="K30" s="32" t="s">
        <v>59</v>
      </c>
      <c r="L30" s="35" t="s">
        <v>59</v>
      </c>
      <c r="M30" s="32" t="s">
        <v>64</v>
      </c>
      <c r="N30" s="2" t="s">
        <v>349</v>
      </c>
    </row>
    <row r="31" spans="1:14" ht="132" hidden="1" thickBot="1" x14ac:dyDescent="0.3">
      <c r="A31" s="2">
        <v>29</v>
      </c>
      <c r="D31" s="74" t="s">
        <v>482</v>
      </c>
      <c r="E31" s="66" t="s">
        <v>368</v>
      </c>
      <c r="G31" s="27" t="s">
        <v>65</v>
      </c>
      <c r="H31" s="11" t="s">
        <v>66</v>
      </c>
      <c r="I31" s="12"/>
      <c r="J31" s="11"/>
      <c r="K31" s="14" t="s">
        <v>12</v>
      </c>
      <c r="L31" s="14" t="s">
        <v>12</v>
      </c>
      <c r="M31" s="14" t="s">
        <v>12</v>
      </c>
      <c r="N31" s="2" t="s">
        <v>350</v>
      </c>
    </row>
    <row r="32" spans="1:14" hidden="1" x14ac:dyDescent="0.25">
      <c r="A32" s="2">
        <v>30</v>
      </c>
      <c r="C32" s="2">
        <v>19</v>
      </c>
      <c r="D32" s="74"/>
      <c r="G32" s="45" t="s">
        <v>67</v>
      </c>
      <c r="H32" s="21" t="s">
        <v>68</v>
      </c>
      <c r="I32" s="53"/>
      <c r="J32" s="54"/>
      <c r="K32" s="55" t="s">
        <v>10</v>
      </c>
      <c r="L32" s="55" t="s">
        <v>10</v>
      </c>
      <c r="M32" s="72" t="s">
        <v>69</v>
      </c>
      <c r="N32" s="2" t="s">
        <v>350</v>
      </c>
    </row>
    <row r="33" spans="1:14" ht="26.25" hidden="1" thickBot="1" x14ac:dyDescent="0.3">
      <c r="A33" s="2">
        <v>31</v>
      </c>
      <c r="D33" s="74"/>
      <c r="G33" s="24"/>
      <c r="H33" s="23"/>
      <c r="I33" s="56"/>
      <c r="J33" s="57"/>
      <c r="K33" s="58"/>
      <c r="L33" s="58"/>
      <c r="M33" s="20" t="s">
        <v>70</v>
      </c>
      <c r="N33" s="2" t="s">
        <v>350</v>
      </c>
    </row>
    <row r="34" spans="1:14" ht="26.25" hidden="1" thickBot="1" x14ac:dyDescent="0.3">
      <c r="A34" s="2">
        <v>32</v>
      </c>
      <c r="C34" s="2">
        <v>20</v>
      </c>
      <c r="D34" s="74"/>
      <c r="G34" s="24" t="s">
        <v>71</v>
      </c>
      <c r="H34" s="16" t="s">
        <v>72</v>
      </c>
      <c r="I34" s="17"/>
      <c r="J34" s="18"/>
      <c r="K34" s="20" t="s">
        <v>10</v>
      </c>
      <c r="L34" s="20" t="s">
        <v>10</v>
      </c>
      <c r="M34" s="20" t="s">
        <v>73</v>
      </c>
      <c r="N34" s="2" t="s">
        <v>350</v>
      </c>
    </row>
    <row r="35" spans="1:14" ht="15.75" hidden="1" thickBot="1" x14ac:dyDescent="0.3">
      <c r="A35" s="2">
        <v>33</v>
      </c>
      <c r="C35" s="2">
        <v>21</v>
      </c>
      <c r="D35" s="74"/>
      <c r="G35" s="24" t="s">
        <v>74</v>
      </c>
      <c r="H35" s="18" t="s">
        <v>75</v>
      </c>
      <c r="I35" s="17"/>
      <c r="J35" s="18"/>
      <c r="K35" s="20" t="s">
        <v>10</v>
      </c>
      <c r="L35" s="20" t="s">
        <v>10</v>
      </c>
      <c r="M35" s="20" t="s">
        <v>73</v>
      </c>
      <c r="N35" s="2" t="s">
        <v>350</v>
      </c>
    </row>
    <row r="36" spans="1:14" ht="132" hidden="1" thickBot="1" x14ac:dyDescent="0.3">
      <c r="A36" s="2">
        <v>34</v>
      </c>
      <c r="D36" s="74" t="s">
        <v>483</v>
      </c>
      <c r="E36" s="66" t="s">
        <v>369</v>
      </c>
      <c r="G36" s="27" t="s">
        <v>76</v>
      </c>
      <c r="H36" s="11" t="s">
        <v>77</v>
      </c>
      <c r="I36" s="12"/>
      <c r="J36" s="11"/>
      <c r="K36" s="13" t="s">
        <v>12</v>
      </c>
      <c r="L36" s="14" t="s">
        <v>12</v>
      </c>
      <c r="M36" s="13" t="s">
        <v>12</v>
      </c>
      <c r="N36" s="2" t="s">
        <v>351</v>
      </c>
    </row>
    <row r="37" spans="1:14" ht="26.25" hidden="1" thickBot="1" x14ac:dyDescent="0.3">
      <c r="A37" s="2">
        <v>35</v>
      </c>
      <c r="C37" s="2">
        <v>22</v>
      </c>
      <c r="D37" s="74"/>
      <c r="G37" s="24" t="s">
        <v>78</v>
      </c>
      <c r="H37" s="16" t="s">
        <v>79</v>
      </c>
      <c r="I37" s="17"/>
      <c r="J37" s="18"/>
      <c r="K37" s="19" t="s">
        <v>10</v>
      </c>
      <c r="L37" s="20" t="s">
        <v>10</v>
      </c>
      <c r="M37" s="19" t="s">
        <v>73</v>
      </c>
      <c r="N37" s="2" t="s">
        <v>351</v>
      </c>
    </row>
    <row r="38" spans="1:14" ht="132" hidden="1" thickBot="1" x14ac:dyDescent="0.3">
      <c r="A38" s="2">
        <v>36</v>
      </c>
      <c r="C38" s="2">
        <v>23</v>
      </c>
      <c r="D38" s="74" t="s">
        <v>484</v>
      </c>
      <c r="E38" s="66" t="s">
        <v>370</v>
      </c>
      <c r="G38" s="24" t="s">
        <v>80</v>
      </c>
      <c r="H38" s="18" t="s">
        <v>81</v>
      </c>
      <c r="I38" s="17"/>
      <c r="J38" s="18"/>
      <c r="K38" s="19" t="s">
        <v>10</v>
      </c>
      <c r="L38" s="20" t="s">
        <v>10</v>
      </c>
      <c r="M38" s="19" t="s">
        <v>36</v>
      </c>
      <c r="N38" s="2" t="s">
        <v>351</v>
      </c>
    </row>
    <row r="39" spans="1:14" ht="16.5" hidden="1" thickBot="1" x14ac:dyDescent="0.3">
      <c r="A39" s="2">
        <v>37</v>
      </c>
      <c r="D39" s="74"/>
      <c r="G39" s="27" t="s">
        <v>82</v>
      </c>
      <c r="H39" s="11" t="s">
        <v>83</v>
      </c>
      <c r="I39" s="12"/>
      <c r="J39" s="11"/>
      <c r="K39" s="13" t="s">
        <v>12</v>
      </c>
      <c r="L39" s="14" t="s">
        <v>12</v>
      </c>
      <c r="M39" s="13" t="s">
        <v>12</v>
      </c>
      <c r="N39" s="2" t="s">
        <v>351</v>
      </c>
    </row>
    <row r="40" spans="1:14" ht="26.25" hidden="1" thickBot="1" x14ac:dyDescent="0.3">
      <c r="A40" s="2">
        <v>38</v>
      </c>
      <c r="C40" s="2">
        <v>24</v>
      </c>
      <c r="D40" s="74"/>
      <c r="G40" s="24" t="s">
        <v>84</v>
      </c>
      <c r="H40" s="16" t="s">
        <v>85</v>
      </c>
      <c r="I40" s="17"/>
      <c r="J40" s="18"/>
      <c r="K40" s="19" t="s">
        <v>10</v>
      </c>
      <c r="L40" s="20" t="s">
        <v>10</v>
      </c>
      <c r="M40" s="19" t="s">
        <v>73</v>
      </c>
      <c r="N40" s="2" t="s">
        <v>351</v>
      </c>
    </row>
    <row r="41" spans="1:14" ht="15.75" hidden="1" thickBot="1" x14ac:dyDescent="0.3">
      <c r="A41" s="2">
        <v>39</v>
      </c>
      <c r="C41" s="2">
        <v>25</v>
      </c>
      <c r="D41" s="74"/>
      <c r="G41" s="24" t="s">
        <v>86</v>
      </c>
      <c r="H41" s="18" t="s">
        <v>87</v>
      </c>
      <c r="I41" s="17"/>
      <c r="J41" s="18"/>
      <c r="K41" s="19" t="s">
        <v>10</v>
      </c>
      <c r="L41" s="20" t="s">
        <v>10</v>
      </c>
      <c r="M41" s="19" t="s">
        <v>36</v>
      </c>
      <c r="N41" s="2" t="s">
        <v>351</v>
      </c>
    </row>
    <row r="42" spans="1:14" ht="94.5" hidden="1" thickBot="1" x14ac:dyDescent="0.3">
      <c r="A42" s="2">
        <v>40</v>
      </c>
      <c r="D42" s="74" t="s">
        <v>485</v>
      </c>
      <c r="E42" s="66" t="s">
        <v>371</v>
      </c>
      <c r="G42" s="27" t="s">
        <v>88</v>
      </c>
      <c r="H42" s="11" t="s">
        <v>89</v>
      </c>
      <c r="I42" s="12"/>
      <c r="J42" s="11"/>
      <c r="K42" s="14" t="s">
        <v>12</v>
      </c>
      <c r="L42" s="14" t="s">
        <v>12</v>
      </c>
      <c r="M42" s="14" t="s">
        <v>12</v>
      </c>
      <c r="N42" s="2" t="s">
        <v>350</v>
      </c>
    </row>
    <row r="43" spans="1:14" ht="15.75" hidden="1" thickBot="1" x14ac:dyDescent="0.3">
      <c r="A43" s="2">
        <v>41</v>
      </c>
      <c r="C43" s="2">
        <v>26</v>
      </c>
      <c r="D43" s="74"/>
      <c r="G43" s="24" t="s">
        <v>90</v>
      </c>
      <c r="H43" s="18" t="s">
        <v>91</v>
      </c>
      <c r="I43" s="17"/>
      <c r="J43" s="18"/>
      <c r="K43" s="20" t="s">
        <v>10</v>
      </c>
      <c r="L43" s="20" t="s">
        <v>10</v>
      </c>
      <c r="M43" s="20" t="s">
        <v>73</v>
      </c>
      <c r="N43" s="2" t="s">
        <v>350</v>
      </c>
    </row>
    <row r="44" spans="1:14" ht="15.75" hidden="1" thickBot="1" x14ac:dyDescent="0.3">
      <c r="A44" s="2">
        <v>42</v>
      </c>
      <c r="C44" s="2">
        <v>27</v>
      </c>
      <c r="D44" s="74"/>
      <c r="G44" s="24" t="s">
        <v>92</v>
      </c>
      <c r="H44" s="18" t="s">
        <v>93</v>
      </c>
      <c r="I44" s="17"/>
      <c r="J44" s="18"/>
      <c r="K44" s="20" t="s">
        <v>10</v>
      </c>
      <c r="L44" s="20" t="s">
        <v>10</v>
      </c>
      <c r="M44" s="20" t="s">
        <v>36</v>
      </c>
      <c r="N44" s="2" t="s">
        <v>350</v>
      </c>
    </row>
    <row r="45" spans="1:14" ht="15.75" hidden="1" thickBot="1" x14ac:dyDescent="0.3">
      <c r="A45" s="2">
        <v>43</v>
      </c>
      <c r="C45" s="2">
        <v>28</v>
      </c>
      <c r="D45" s="74"/>
      <c r="G45" s="24" t="s">
        <v>94</v>
      </c>
      <c r="H45" s="18" t="s">
        <v>95</v>
      </c>
      <c r="I45" s="17"/>
      <c r="J45" s="18"/>
      <c r="K45" s="20" t="s">
        <v>10</v>
      </c>
      <c r="L45" s="20" t="s">
        <v>10</v>
      </c>
      <c r="M45" s="20" t="s">
        <v>36</v>
      </c>
      <c r="N45" s="2" t="s">
        <v>350</v>
      </c>
    </row>
    <row r="46" spans="1:14" ht="263.25" hidden="1" thickBot="1" x14ac:dyDescent="0.3">
      <c r="A46" s="2">
        <v>44</v>
      </c>
      <c r="D46" s="74" t="s">
        <v>486</v>
      </c>
      <c r="E46" s="66" t="s">
        <v>535</v>
      </c>
      <c r="G46" s="27" t="s">
        <v>96</v>
      </c>
      <c r="H46" s="11" t="s">
        <v>97</v>
      </c>
      <c r="I46" s="12"/>
      <c r="J46" s="11"/>
      <c r="K46" s="13" t="s">
        <v>12</v>
      </c>
      <c r="L46" s="14" t="s">
        <v>12</v>
      </c>
      <c r="M46" s="13" t="s">
        <v>12</v>
      </c>
      <c r="N46" s="2" t="s">
        <v>351</v>
      </c>
    </row>
    <row r="47" spans="1:14" ht="51.75" hidden="1" thickBot="1" x14ac:dyDescent="0.3">
      <c r="A47" s="2">
        <v>45</v>
      </c>
      <c r="C47" s="2">
        <v>29</v>
      </c>
      <c r="D47" s="74"/>
      <c r="G47" s="24" t="s">
        <v>98</v>
      </c>
      <c r="H47" s="16" t="s">
        <v>99</v>
      </c>
      <c r="I47" s="17"/>
      <c r="J47" s="18"/>
      <c r="K47" s="19" t="s">
        <v>10</v>
      </c>
      <c r="L47" s="20" t="s">
        <v>10</v>
      </c>
      <c r="M47" s="19" t="s">
        <v>73</v>
      </c>
      <c r="N47" s="2" t="s">
        <v>351</v>
      </c>
    </row>
    <row r="48" spans="1:14" ht="15.75" hidden="1" thickBot="1" x14ac:dyDescent="0.3">
      <c r="A48" s="2">
        <v>46</v>
      </c>
      <c r="C48" s="2">
        <v>30</v>
      </c>
      <c r="D48" s="74"/>
      <c r="G48" s="24" t="s">
        <v>100</v>
      </c>
      <c r="H48" s="18" t="s">
        <v>101</v>
      </c>
      <c r="I48" s="17"/>
      <c r="J48" s="18"/>
      <c r="K48" s="19" t="s">
        <v>10</v>
      </c>
      <c r="L48" s="20" t="s">
        <v>10</v>
      </c>
      <c r="M48" s="19" t="s">
        <v>36</v>
      </c>
      <c r="N48" s="2" t="s">
        <v>351</v>
      </c>
    </row>
    <row r="49" spans="1:14" ht="15.75" hidden="1" thickBot="1" x14ac:dyDescent="0.3">
      <c r="A49" s="2">
        <v>47</v>
      </c>
      <c r="C49" s="2">
        <v>31</v>
      </c>
      <c r="D49" s="74"/>
      <c r="G49" s="24" t="s">
        <v>102</v>
      </c>
      <c r="H49" s="18" t="s">
        <v>103</v>
      </c>
      <c r="I49" s="17"/>
      <c r="J49" s="18"/>
      <c r="K49" s="19" t="s">
        <v>10</v>
      </c>
      <c r="L49" s="20" t="s">
        <v>10</v>
      </c>
      <c r="M49" s="19" t="s">
        <v>36</v>
      </c>
      <c r="N49" s="2" t="s">
        <v>351</v>
      </c>
    </row>
    <row r="50" spans="1:14" ht="75.75" hidden="1" thickBot="1" x14ac:dyDescent="0.3">
      <c r="A50" s="2">
        <v>48</v>
      </c>
      <c r="D50" s="2" t="s">
        <v>487</v>
      </c>
      <c r="E50" s="64" t="s">
        <v>376</v>
      </c>
      <c r="G50" s="27" t="s">
        <v>104</v>
      </c>
      <c r="H50" s="11" t="s">
        <v>105</v>
      </c>
      <c r="I50" s="12"/>
      <c r="J50" s="11"/>
      <c r="K50" s="13" t="s">
        <v>12</v>
      </c>
      <c r="L50" s="14" t="s">
        <v>12</v>
      </c>
      <c r="M50" s="13" t="s">
        <v>12</v>
      </c>
      <c r="N50" s="2" t="s">
        <v>351</v>
      </c>
    </row>
    <row r="51" spans="1:14" ht="75.75" hidden="1" thickBot="1" x14ac:dyDescent="0.3">
      <c r="A51" s="2">
        <v>49</v>
      </c>
      <c r="C51" s="2">
        <v>32</v>
      </c>
      <c r="F51" s="64" t="s">
        <v>377</v>
      </c>
      <c r="G51" s="24" t="s">
        <v>106</v>
      </c>
      <c r="H51" s="16" t="s">
        <v>107</v>
      </c>
      <c r="I51" s="17"/>
      <c r="J51" s="18"/>
      <c r="K51" s="19" t="s">
        <v>10</v>
      </c>
      <c r="L51" s="20" t="s">
        <v>10</v>
      </c>
      <c r="M51" s="19" t="s">
        <v>108</v>
      </c>
      <c r="N51" s="2" t="s">
        <v>351</v>
      </c>
    </row>
    <row r="52" spans="1:14" ht="39" hidden="1" thickBot="1" x14ac:dyDescent="0.3">
      <c r="A52" s="2">
        <v>50</v>
      </c>
      <c r="C52" s="2">
        <v>33</v>
      </c>
      <c r="G52" s="24" t="s">
        <v>109</v>
      </c>
      <c r="H52" s="16" t="s">
        <v>107</v>
      </c>
      <c r="I52" s="17"/>
      <c r="J52" s="18"/>
      <c r="K52" s="19" t="s">
        <v>10</v>
      </c>
      <c r="L52" s="20" t="s">
        <v>10</v>
      </c>
      <c r="M52" s="19" t="s">
        <v>108</v>
      </c>
      <c r="N52" s="2" t="s">
        <v>351</v>
      </c>
    </row>
    <row r="53" spans="1:14" ht="75.75" hidden="1" thickBot="1" x14ac:dyDescent="0.3">
      <c r="A53" s="2">
        <v>51</v>
      </c>
      <c r="C53" s="2">
        <v>34</v>
      </c>
      <c r="F53" s="64" t="s">
        <v>378</v>
      </c>
      <c r="G53" s="24" t="s">
        <v>110</v>
      </c>
      <c r="H53" s="16" t="s">
        <v>111</v>
      </c>
      <c r="I53" s="17"/>
      <c r="J53" s="18"/>
      <c r="K53" s="19" t="s">
        <v>10</v>
      </c>
      <c r="L53" s="20" t="s">
        <v>10</v>
      </c>
      <c r="M53" s="19" t="s">
        <v>108</v>
      </c>
      <c r="N53" s="2" t="s">
        <v>351</v>
      </c>
    </row>
    <row r="54" spans="1:14" ht="132" hidden="1" thickBot="1" x14ac:dyDescent="0.3">
      <c r="A54" s="2">
        <v>52</v>
      </c>
      <c r="C54" s="2">
        <v>35</v>
      </c>
      <c r="F54" s="64" t="s">
        <v>379</v>
      </c>
      <c r="G54" s="24" t="s">
        <v>112</v>
      </c>
      <c r="H54" s="16" t="s">
        <v>113</v>
      </c>
      <c r="I54" s="17"/>
      <c r="J54" s="18"/>
      <c r="K54" s="19" t="s">
        <v>10</v>
      </c>
      <c r="L54" s="20" t="s">
        <v>10</v>
      </c>
      <c r="M54" s="19" t="s">
        <v>108</v>
      </c>
      <c r="N54" s="2" t="s">
        <v>351</v>
      </c>
    </row>
    <row r="55" spans="1:14" ht="64.5" hidden="1" thickBot="1" x14ac:dyDescent="0.3">
      <c r="A55" s="2">
        <v>53</v>
      </c>
      <c r="C55" s="2">
        <v>36</v>
      </c>
      <c r="G55" s="24" t="s">
        <v>114</v>
      </c>
      <c r="H55" s="16" t="s">
        <v>115</v>
      </c>
      <c r="I55" s="17"/>
      <c r="J55" s="18"/>
      <c r="K55" s="19" t="s">
        <v>10</v>
      </c>
      <c r="L55" s="20" t="s">
        <v>10</v>
      </c>
      <c r="M55" s="19" t="s">
        <v>108</v>
      </c>
      <c r="N55" s="2" t="s">
        <v>351</v>
      </c>
    </row>
    <row r="56" spans="1:14" ht="113.25" hidden="1" thickBot="1" x14ac:dyDescent="0.3">
      <c r="A56" s="2">
        <v>54</v>
      </c>
      <c r="C56" s="2">
        <v>37</v>
      </c>
      <c r="F56" s="64" t="s">
        <v>380</v>
      </c>
      <c r="G56" s="24" t="s">
        <v>116</v>
      </c>
      <c r="H56" s="16" t="s">
        <v>117</v>
      </c>
      <c r="I56" s="17"/>
      <c r="J56" s="18"/>
      <c r="K56" s="19" t="s">
        <v>10</v>
      </c>
      <c r="L56" s="20" t="s">
        <v>10</v>
      </c>
      <c r="M56" s="19" t="s">
        <v>108</v>
      </c>
      <c r="N56" s="2" t="s">
        <v>351</v>
      </c>
    </row>
    <row r="57" spans="1:14" ht="64.5" hidden="1" thickBot="1" x14ac:dyDescent="0.3">
      <c r="A57" s="2">
        <v>55</v>
      </c>
      <c r="C57" s="2">
        <v>38</v>
      </c>
      <c r="G57" s="24" t="s">
        <v>118</v>
      </c>
      <c r="H57" s="16" t="s">
        <v>119</v>
      </c>
      <c r="I57" s="17"/>
      <c r="J57" s="18"/>
      <c r="K57" s="19" t="s">
        <v>10</v>
      </c>
      <c r="L57" s="20" t="s">
        <v>10</v>
      </c>
      <c r="M57" s="19" t="s">
        <v>108</v>
      </c>
      <c r="N57" s="2" t="s">
        <v>351</v>
      </c>
    </row>
    <row r="58" spans="1:14" ht="94.5" hidden="1" thickBot="1" x14ac:dyDescent="0.3">
      <c r="A58" s="2">
        <v>56</v>
      </c>
      <c r="C58" s="2">
        <v>39</v>
      </c>
      <c r="F58" s="64" t="s">
        <v>381</v>
      </c>
      <c r="G58" s="24" t="s">
        <v>120</v>
      </c>
      <c r="H58" s="16" t="s">
        <v>121</v>
      </c>
      <c r="I58" s="17"/>
      <c r="J58" s="18"/>
      <c r="K58" s="19" t="s">
        <v>10</v>
      </c>
      <c r="L58" s="20" t="s">
        <v>10</v>
      </c>
      <c r="M58" s="19" t="s">
        <v>108</v>
      </c>
      <c r="N58" s="2" t="s">
        <v>351</v>
      </c>
    </row>
    <row r="59" spans="1:14" ht="39" hidden="1" thickBot="1" x14ac:dyDescent="0.3">
      <c r="A59" s="2">
        <v>57</v>
      </c>
      <c r="C59" s="2">
        <v>40</v>
      </c>
      <c r="G59" s="24" t="s">
        <v>122</v>
      </c>
      <c r="H59" s="16" t="s">
        <v>123</v>
      </c>
      <c r="I59" s="17"/>
      <c r="J59" s="18"/>
      <c r="K59" s="19" t="s">
        <v>10</v>
      </c>
      <c r="L59" s="20" t="s">
        <v>10</v>
      </c>
      <c r="M59" s="19" t="s">
        <v>108</v>
      </c>
      <c r="N59" s="2" t="s">
        <v>351</v>
      </c>
    </row>
    <row r="60" spans="1:14" ht="94.5" hidden="1" thickBot="1" x14ac:dyDescent="0.3">
      <c r="A60" s="2">
        <v>58</v>
      </c>
      <c r="C60" s="2">
        <v>41</v>
      </c>
      <c r="F60" s="64" t="s">
        <v>382</v>
      </c>
      <c r="G60" s="24" t="s">
        <v>124</v>
      </c>
      <c r="H60" s="16" t="s">
        <v>125</v>
      </c>
      <c r="I60" s="17"/>
      <c r="J60" s="18"/>
      <c r="K60" s="19" t="s">
        <v>10</v>
      </c>
      <c r="L60" s="20" t="s">
        <v>10</v>
      </c>
      <c r="M60" s="19" t="s">
        <v>108</v>
      </c>
      <c r="N60" s="2" t="s">
        <v>351</v>
      </c>
    </row>
    <row r="61" spans="1:14" ht="64.5" hidden="1" thickBot="1" x14ac:dyDescent="0.3">
      <c r="A61" s="2">
        <v>59</v>
      </c>
      <c r="C61" s="2">
        <v>42</v>
      </c>
      <c r="G61" s="24" t="s">
        <v>126</v>
      </c>
      <c r="H61" s="16" t="s">
        <v>127</v>
      </c>
      <c r="I61" s="17"/>
      <c r="J61" s="18"/>
      <c r="K61" s="19" t="s">
        <v>10</v>
      </c>
      <c r="L61" s="20" t="s">
        <v>10</v>
      </c>
      <c r="M61" s="19" t="s">
        <v>108</v>
      </c>
      <c r="N61" s="2" t="s">
        <v>351</v>
      </c>
    </row>
    <row r="62" spans="1:14" ht="133.5" thickBot="1" x14ac:dyDescent="0.3">
      <c r="A62" s="2">
        <v>60</v>
      </c>
      <c r="D62" s="2" t="s">
        <v>488</v>
      </c>
      <c r="E62" s="66" t="s">
        <v>384</v>
      </c>
      <c r="G62" s="27" t="s">
        <v>128</v>
      </c>
      <c r="H62" s="11" t="s">
        <v>129</v>
      </c>
      <c r="I62" s="12"/>
      <c r="J62" s="11"/>
      <c r="K62" s="13" t="s">
        <v>12</v>
      </c>
      <c r="L62" s="14" t="s">
        <v>12</v>
      </c>
      <c r="M62" s="13" t="s">
        <v>12</v>
      </c>
      <c r="N62" s="2" t="s">
        <v>352</v>
      </c>
    </row>
    <row r="63" spans="1:14" ht="38.25" x14ac:dyDescent="0.25">
      <c r="A63" s="2">
        <v>61</v>
      </c>
      <c r="C63" s="2">
        <v>43</v>
      </c>
      <c r="G63" s="205" t="s">
        <v>130</v>
      </c>
      <c r="H63" s="25" t="s">
        <v>131</v>
      </c>
      <c r="I63" s="53"/>
      <c r="J63" s="54"/>
      <c r="K63" s="55" t="s">
        <v>10</v>
      </c>
      <c r="L63" s="55" t="s">
        <v>10</v>
      </c>
      <c r="M63" s="22" t="s">
        <v>132</v>
      </c>
      <c r="N63" s="2" t="s">
        <v>352</v>
      </c>
    </row>
    <row r="64" spans="1:14" ht="26.25" thickBot="1" x14ac:dyDescent="0.3">
      <c r="A64" s="2">
        <v>62</v>
      </c>
      <c r="G64" s="206"/>
      <c r="H64" s="26"/>
      <c r="I64" s="56"/>
      <c r="J64" s="57"/>
      <c r="K64" s="58"/>
      <c r="L64" s="58"/>
      <c r="M64" s="19" t="s">
        <v>133</v>
      </c>
      <c r="N64" s="2" t="s">
        <v>352</v>
      </c>
    </row>
    <row r="65" spans="1:14" ht="132" hidden="1" thickBot="1" x14ac:dyDescent="0.3">
      <c r="A65" s="2">
        <v>63</v>
      </c>
      <c r="D65" s="74" t="s">
        <v>489</v>
      </c>
      <c r="E65" s="66" t="s">
        <v>386</v>
      </c>
      <c r="G65" s="27" t="s">
        <v>134</v>
      </c>
      <c r="H65" s="28" t="s">
        <v>135</v>
      </c>
      <c r="I65" s="12"/>
      <c r="J65" s="11"/>
      <c r="K65" s="14" t="s">
        <v>12</v>
      </c>
      <c r="L65" s="14" t="s">
        <v>12</v>
      </c>
      <c r="M65" s="14" t="s">
        <v>12</v>
      </c>
      <c r="N65" s="2" t="s">
        <v>350</v>
      </c>
    </row>
    <row r="66" spans="1:14" ht="26.25" hidden="1" thickBot="1" x14ac:dyDescent="0.3">
      <c r="A66" s="2">
        <v>64</v>
      </c>
      <c r="C66" s="2">
        <v>44</v>
      </c>
      <c r="D66" s="74"/>
      <c r="G66" s="24" t="s">
        <v>136</v>
      </c>
      <c r="H66" s="16" t="s">
        <v>137</v>
      </c>
      <c r="I66" s="17"/>
      <c r="J66" s="18"/>
      <c r="K66" s="20" t="s">
        <v>10</v>
      </c>
      <c r="L66" s="20" t="s">
        <v>10</v>
      </c>
      <c r="M66" s="20" t="s">
        <v>138</v>
      </c>
      <c r="N66" s="2" t="s">
        <v>350</v>
      </c>
    </row>
    <row r="67" spans="1:14" ht="188.25" hidden="1" thickBot="1" x14ac:dyDescent="0.3">
      <c r="A67" s="2">
        <v>65</v>
      </c>
      <c r="D67" s="2" t="s">
        <v>490</v>
      </c>
      <c r="E67" s="66" t="s">
        <v>388</v>
      </c>
      <c r="G67" s="27" t="s">
        <v>139</v>
      </c>
      <c r="H67" s="11" t="s">
        <v>140</v>
      </c>
      <c r="I67" s="12"/>
      <c r="J67" s="11"/>
      <c r="K67" s="13" t="s">
        <v>12</v>
      </c>
      <c r="L67" s="14" t="s">
        <v>12</v>
      </c>
      <c r="M67" s="13" t="s">
        <v>12</v>
      </c>
      <c r="N67" s="2" t="s">
        <v>349</v>
      </c>
    </row>
    <row r="68" spans="1:14" ht="26.25" hidden="1" thickBot="1" x14ac:dyDescent="0.3">
      <c r="A68" s="2">
        <v>66</v>
      </c>
      <c r="C68" s="2">
        <v>45</v>
      </c>
      <c r="G68" s="24" t="s">
        <v>141</v>
      </c>
      <c r="H68" s="16" t="s">
        <v>142</v>
      </c>
      <c r="I68" s="17"/>
      <c r="J68" s="18"/>
      <c r="K68" s="19" t="s">
        <v>10</v>
      </c>
      <c r="L68" s="20" t="s">
        <v>10</v>
      </c>
      <c r="M68" s="19" t="s">
        <v>143</v>
      </c>
      <c r="N68" s="2" t="s">
        <v>349</v>
      </c>
    </row>
    <row r="69" spans="1:14" ht="26.25" hidden="1" thickBot="1" x14ac:dyDescent="0.3">
      <c r="A69" s="2">
        <v>67</v>
      </c>
      <c r="C69" s="2">
        <v>46</v>
      </c>
      <c r="G69" s="24" t="s">
        <v>144</v>
      </c>
      <c r="H69" s="16" t="s">
        <v>145</v>
      </c>
      <c r="I69" s="17"/>
      <c r="J69" s="18"/>
      <c r="K69" s="19" t="s">
        <v>10</v>
      </c>
      <c r="L69" s="20" t="s">
        <v>10</v>
      </c>
      <c r="M69" s="19" t="s">
        <v>143</v>
      </c>
      <c r="N69" s="2" t="s">
        <v>349</v>
      </c>
    </row>
    <row r="70" spans="1:14" ht="26.25" hidden="1" thickBot="1" x14ac:dyDescent="0.3">
      <c r="A70" s="2">
        <v>68</v>
      </c>
      <c r="C70" s="2">
        <v>47</v>
      </c>
      <c r="G70" s="24" t="s">
        <v>146</v>
      </c>
      <c r="H70" s="16" t="s">
        <v>147</v>
      </c>
      <c r="I70" s="17"/>
      <c r="J70" s="18"/>
      <c r="K70" s="19" t="s">
        <v>10</v>
      </c>
      <c r="L70" s="20" t="s">
        <v>10</v>
      </c>
      <c r="M70" s="19" t="s">
        <v>148</v>
      </c>
      <c r="N70" s="2" t="s">
        <v>349</v>
      </c>
    </row>
    <row r="71" spans="1:14" ht="169.5" hidden="1" thickBot="1" x14ac:dyDescent="0.3">
      <c r="A71" s="2">
        <v>69</v>
      </c>
      <c r="D71" s="2" t="s">
        <v>491</v>
      </c>
      <c r="E71" s="66" t="s">
        <v>390</v>
      </c>
      <c r="G71" s="27" t="s">
        <v>149</v>
      </c>
      <c r="H71" s="11" t="s">
        <v>150</v>
      </c>
      <c r="I71" s="12"/>
      <c r="J71" s="11"/>
      <c r="K71" s="13" t="s">
        <v>12</v>
      </c>
      <c r="L71" s="14" t="s">
        <v>12</v>
      </c>
      <c r="M71" s="13" t="s">
        <v>12</v>
      </c>
      <c r="N71" s="2" t="s">
        <v>353</v>
      </c>
    </row>
    <row r="72" spans="1:14" ht="26.25" hidden="1" thickBot="1" x14ac:dyDescent="0.3">
      <c r="A72" s="2">
        <v>70</v>
      </c>
      <c r="C72" s="2">
        <v>48</v>
      </c>
      <c r="G72" s="205" t="s">
        <v>151</v>
      </c>
      <c r="H72" s="25" t="s">
        <v>152</v>
      </c>
      <c r="I72" s="53"/>
      <c r="J72" s="54"/>
      <c r="K72" s="55" t="s">
        <v>10</v>
      </c>
      <c r="L72" s="55" t="s">
        <v>10</v>
      </c>
      <c r="M72" s="22" t="s">
        <v>52</v>
      </c>
      <c r="N72" s="2" t="s">
        <v>353</v>
      </c>
    </row>
    <row r="73" spans="1:14" ht="15.75" hidden="1" thickBot="1" x14ac:dyDescent="0.3">
      <c r="A73" s="2">
        <v>71</v>
      </c>
      <c r="G73" s="206"/>
      <c r="H73" s="26"/>
      <c r="I73" s="56"/>
      <c r="J73" s="57"/>
      <c r="K73" s="58"/>
      <c r="L73" s="58"/>
      <c r="M73" s="19" t="s">
        <v>153</v>
      </c>
      <c r="N73" s="2" t="s">
        <v>353</v>
      </c>
    </row>
    <row r="74" spans="1:14" ht="169.5" hidden="1" thickBot="1" x14ac:dyDescent="0.3">
      <c r="A74" s="2">
        <v>72</v>
      </c>
      <c r="D74" s="74" t="s">
        <v>492</v>
      </c>
      <c r="E74" s="66" t="s">
        <v>392</v>
      </c>
      <c r="G74" s="27" t="s">
        <v>154</v>
      </c>
      <c r="H74" s="11" t="s">
        <v>155</v>
      </c>
      <c r="I74" s="12"/>
      <c r="J74" s="11"/>
      <c r="K74" s="14" t="s">
        <v>12</v>
      </c>
      <c r="L74" s="14" t="s">
        <v>12</v>
      </c>
      <c r="M74" s="14" t="s">
        <v>12</v>
      </c>
      <c r="N74" s="2" t="s">
        <v>350</v>
      </c>
    </row>
    <row r="75" spans="1:14" ht="15.75" hidden="1" thickBot="1" x14ac:dyDescent="0.3">
      <c r="A75" s="2">
        <v>73</v>
      </c>
      <c r="C75" s="2">
        <v>49</v>
      </c>
      <c r="D75" s="74"/>
      <c r="G75" s="24" t="s">
        <v>156</v>
      </c>
      <c r="H75" s="16" t="s">
        <v>157</v>
      </c>
      <c r="I75" s="17"/>
      <c r="J75" s="18"/>
      <c r="K75" s="20" t="s">
        <v>10</v>
      </c>
      <c r="L75" s="20" t="s">
        <v>10</v>
      </c>
      <c r="M75" s="20" t="s">
        <v>158</v>
      </c>
      <c r="N75" s="2" t="s">
        <v>350</v>
      </c>
    </row>
    <row r="76" spans="1:14" ht="15.75" hidden="1" thickBot="1" x14ac:dyDescent="0.3">
      <c r="A76" s="2">
        <v>74</v>
      </c>
      <c r="C76" s="2">
        <v>50</v>
      </c>
      <c r="D76" s="74"/>
      <c r="G76" s="24" t="s">
        <v>159</v>
      </c>
      <c r="H76" s="18" t="s">
        <v>160</v>
      </c>
      <c r="I76" s="17"/>
      <c r="J76" s="18"/>
      <c r="K76" s="20" t="s">
        <v>10</v>
      </c>
      <c r="L76" s="20" t="s">
        <v>10</v>
      </c>
      <c r="M76" s="20" t="s">
        <v>158</v>
      </c>
      <c r="N76" s="2" t="s">
        <v>350</v>
      </c>
    </row>
    <row r="77" spans="1:14" ht="26.25" hidden="1" thickBot="1" x14ac:dyDescent="0.3">
      <c r="A77" s="2">
        <v>75</v>
      </c>
      <c r="C77" s="2">
        <v>51</v>
      </c>
      <c r="D77" s="74"/>
      <c r="G77" s="24" t="s">
        <v>161</v>
      </c>
      <c r="H77" s="16" t="s">
        <v>162</v>
      </c>
      <c r="I77" s="17"/>
      <c r="J77" s="18"/>
      <c r="K77" s="20" t="s">
        <v>10</v>
      </c>
      <c r="L77" s="20" t="s">
        <v>10</v>
      </c>
      <c r="M77" s="20" t="s">
        <v>158</v>
      </c>
      <c r="N77" s="2" t="s">
        <v>350</v>
      </c>
    </row>
    <row r="78" spans="1:14" ht="94.5" hidden="1" thickBot="1" x14ac:dyDescent="0.3">
      <c r="A78" s="2">
        <v>76</v>
      </c>
      <c r="D78" s="74" t="s">
        <v>493</v>
      </c>
      <c r="E78" s="66" t="s">
        <v>394</v>
      </c>
      <c r="G78" s="27" t="s">
        <v>163</v>
      </c>
      <c r="H78" s="11" t="s">
        <v>164</v>
      </c>
      <c r="I78" s="12"/>
      <c r="J78" s="11"/>
      <c r="K78" s="14" t="s">
        <v>10</v>
      </c>
      <c r="L78" s="14" t="s">
        <v>10</v>
      </c>
      <c r="M78" s="14" t="s">
        <v>158</v>
      </c>
      <c r="N78" s="2" t="s">
        <v>350</v>
      </c>
    </row>
    <row r="79" spans="1:14" ht="15.75" hidden="1" thickBot="1" x14ac:dyDescent="0.3">
      <c r="A79" s="2">
        <v>77</v>
      </c>
      <c r="C79" s="2">
        <v>52</v>
      </c>
      <c r="D79" s="74"/>
      <c r="G79" s="24" t="s">
        <v>165</v>
      </c>
      <c r="H79" s="18" t="s">
        <v>166</v>
      </c>
      <c r="I79" s="17"/>
      <c r="J79" s="18"/>
      <c r="K79" s="20" t="s">
        <v>10</v>
      </c>
      <c r="L79" s="20" t="s">
        <v>10</v>
      </c>
      <c r="M79" s="20" t="s">
        <v>158</v>
      </c>
      <c r="N79" s="2" t="s">
        <v>350</v>
      </c>
    </row>
    <row r="80" spans="1:14" ht="15.75" hidden="1" thickBot="1" x14ac:dyDescent="0.3">
      <c r="A80" s="2">
        <v>78</v>
      </c>
      <c r="C80" s="2">
        <v>53</v>
      </c>
      <c r="D80" s="74"/>
      <c r="G80" s="24" t="s">
        <v>167</v>
      </c>
      <c r="H80" s="18" t="s">
        <v>168</v>
      </c>
      <c r="I80" s="17"/>
      <c r="J80" s="18"/>
      <c r="K80" s="20" t="s">
        <v>10</v>
      </c>
      <c r="L80" s="20" t="s">
        <v>10</v>
      </c>
      <c r="M80" s="20" t="s">
        <v>158</v>
      </c>
      <c r="N80" s="2" t="s">
        <v>350</v>
      </c>
    </row>
    <row r="81" spans="1:14" ht="26.25" hidden="1" thickBot="1" x14ac:dyDescent="0.3">
      <c r="A81" s="2">
        <v>79</v>
      </c>
      <c r="C81" s="2">
        <v>54</v>
      </c>
      <c r="D81" s="74"/>
      <c r="G81" s="24" t="s">
        <v>169</v>
      </c>
      <c r="H81" s="16" t="s">
        <v>170</v>
      </c>
      <c r="I81" s="17"/>
      <c r="J81" s="18"/>
      <c r="K81" s="20" t="s">
        <v>10</v>
      </c>
      <c r="L81" s="20" t="s">
        <v>10</v>
      </c>
      <c r="M81" s="20" t="s">
        <v>36</v>
      </c>
      <c r="N81" s="2" t="s">
        <v>350</v>
      </c>
    </row>
    <row r="82" spans="1:14" ht="94.5" hidden="1" thickBot="1" x14ac:dyDescent="0.3">
      <c r="A82" s="2">
        <v>80</v>
      </c>
      <c r="D82" s="2" t="s">
        <v>494</v>
      </c>
      <c r="E82" s="66" t="s">
        <v>396</v>
      </c>
      <c r="G82" s="36" t="s">
        <v>171</v>
      </c>
      <c r="H82" s="37" t="s">
        <v>172</v>
      </c>
      <c r="I82" s="12"/>
      <c r="J82" s="37"/>
      <c r="K82" s="38" t="s">
        <v>173</v>
      </c>
      <c r="L82" s="39" t="s">
        <v>173</v>
      </c>
      <c r="M82" s="38" t="s">
        <v>174</v>
      </c>
      <c r="N82" s="2" t="s">
        <v>353</v>
      </c>
    </row>
    <row r="83" spans="1:14" ht="26.25" hidden="1" thickBot="1" x14ac:dyDescent="0.3">
      <c r="A83" s="2">
        <v>81</v>
      </c>
      <c r="C83" s="2">
        <v>55</v>
      </c>
      <c r="G83" s="207" t="s">
        <v>175</v>
      </c>
      <c r="H83" s="40" t="s">
        <v>176</v>
      </c>
      <c r="I83" s="53"/>
      <c r="J83" s="59"/>
      <c r="K83" s="60" t="s">
        <v>59</v>
      </c>
      <c r="L83" s="60" t="s">
        <v>59</v>
      </c>
      <c r="M83" s="30" t="s">
        <v>177</v>
      </c>
      <c r="N83" s="2" t="s">
        <v>353</v>
      </c>
    </row>
    <row r="84" spans="1:14" ht="15.75" hidden="1" thickBot="1" x14ac:dyDescent="0.3">
      <c r="A84" s="2">
        <v>82</v>
      </c>
      <c r="G84" s="208"/>
      <c r="H84" s="41"/>
      <c r="I84" s="56"/>
      <c r="J84" s="61"/>
      <c r="K84" s="62"/>
      <c r="L84" s="62"/>
      <c r="M84" s="32" t="s">
        <v>178</v>
      </c>
      <c r="N84" s="2" t="s">
        <v>353</v>
      </c>
    </row>
    <row r="85" spans="1:14" ht="19.5" hidden="1" thickBot="1" x14ac:dyDescent="0.3">
      <c r="A85" s="2">
        <v>83</v>
      </c>
      <c r="E85" s="64"/>
      <c r="G85" s="27" t="s">
        <v>179</v>
      </c>
      <c r="H85" s="11" t="s">
        <v>180</v>
      </c>
      <c r="I85" s="12"/>
      <c r="J85" s="11"/>
      <c r="K85" s="13" t="s">
        <v>12</v>
      </c>
      <c r="L85" s="14" t="s">
        <v>12</v>
      </c>
      <c r="M85" s="13" t="s">
        <v>12</v>
      </c>
      <c r="N85" s="2" t="s">
        <v>349</v>
      </c>
    </row>
    <row r="86" spans="1:14" ht="38.25" hidden="1" thickBot="1" x14ac:dyDescent="0.3">
      <c r="A86" s="2">
        <v>84</v>
      </c>
      <c r="C86" s="2">
        <v>56</v>
      </c>
      <c r="D86" s="2" t="s">
        <v>495</v>
      </c>
      <c r="E86" s="64" t="s">
        <v>398</v>
      </c>
      <c r="F86" s="65" t="s">
        <v>399</v>
      </c>
      <c r="G86" s="24" t="s">
        <v>181</v>
      </c>
      <c r="H86" s="18" t="s">
        <v>182</v>
      </c>
      <c r="I86" s="17"/>
      <c r="J86" s="18"/>
      <c r="K86" s="19" t="s">
        <v>10</v>
      </c>
      <c r="L86" s="20" t="s">
        <v>10</v>
      </c>
      <c r="M86" s="19" t="s">
        <v>183</v>
      </c>
      <c r="N86" s="2" t="s">
        <v>349</v>
      </c>
    </row>
    <row r="87" spans="1:14" ht="57" hidden="1" thickBot="1" x14ac:dyDescent="0.3">
      <c r="A87" s="2">
        <v>85</v>
      </c>
      <c r="C87" s="2">
        <v>71</v>
      </c>
      <c r="D87" s="2" t="s">
        <v>496</v>
      </c>
      <c r="E87" s="64" t="s">
        <v>401</v>
      </c>
      <c r="F87" s="65" t="s">
        <v>402</v>
      </c>
      <c r="G87" s="24" t="s">
        <v>184</v>
      </c>
      <c r="H87" s="18" t="s">
        <v>185</v>
      </c>
      <c r="I87" s="17"/>
      <c r="J87" s="18"/>
      <c r="K87" s="19" t="s">
        <v>10</v>
      </c>
      <c r="L87" s="20" t="s">
        <v>10</v>
      </c>
      <c r="M87" s="19" t="s">
        <v>73</v>
      </c>
      <c r="N87" s="2" t="s">
        <v>354</v>
      </c>
    </row>
    <row r="88" spans="1:14" ht="57" hidden="1" thickBot="1" x14ac:dyDescent="0.3">
      <c r="A88" s="2">
        <v>86</v>
      </c>
      <c r="C88" s="2">
        <v>59</v>
      </c>
      <c r="D88" s="74" t="s">
        <v>497</v>
      </c>
      <c r="E88" s="64" t="s">
        <v>404</v>
      </c>
      <c r="F88" s="65" t="s">
        <v>405</v>
      </c>
      <c r="G88" s="24" t="s">
        <v>186</v>
      </c>
      <c r="H88" s="18" t="s">
        <v>187</v>
      </c>
      <c r="I88" s="17"/>
      <c r="J88" s="18"/>
      <c r="K88" s="20" t="s">
        <v>10</v>
      </c>
      <c r="L88" s="20" t="s">
        <v>10</v>
      </c>
      <c r="M88" s="20" t="s">
        <v>73</v>
      </c>
      <c r="N88" s="2" t="s">
        <v>350</v>
      </c>
    </row>
    <row r="89" spans="1:14" ht="57" hidden="1" thickBot="1" x14ac:dyDescent="0.3">
      <c r="A89" s="2">
        <v>87</v>
      </c>
      <c r="C89" s="2">
        <v>60</v>
      </c>
      <c r="D89" s="74" t="s">
        <v>498</v>
      </c>
      <c r="E89" s="64" t="s">
        <v>407</v>
      </c>
      <c r="F89" s="65" t="s">
        <v>408</v>
      </c>
      <c r="G89" s="24" t="s">
        <v>188</v>
      </c>
      <c r="H89" s="16" t="s">
        <v>189</v>
      </c>
      <c r="I89" s="17"/>
      <c r="J89" s="18"/>
      <c r="K89" s="20" t="s">
        <v>10</v>
      </c>
      <c r="L89" s="20" t="s">
        <v>10</v>
      </c>
      <c r="M89" s="20" t="s">
        <v>190</v>
      </c>
      <c r="N89" s="2" t="s">
        <v>350</v>
      </c>
    </row>
    <row r="90" spans="1:14" ht="75.75" hidden="1" thickBot="1" x14ac:dyDescent="0.3">
      <c r="A90" s="2">
        <v>88</v>
      </c>
      <c r="C90" s="2">
        <v>72</v>
      </c>
      <c r="D90" s="2" t="s">
        <v>499</v>
      </c>
      <c r="E90" s="64" t="s">
        <v>410</v>
      </c>
      <c r="F90" s="65" t="s">
        <v>411</v>
      </c>
      <c r="G90" s="24" t="s">
        <v>191</v>
      </c>
      <c r="H90" s="18" t="s">
        <v>192</v>
      </c>
      <c r="I90" s="17"/>
      <c r="J90" s="18"/>
      <c r="K90" s="19" t="s">
        <v>10</v>
      </c>
      <c r="L90" s="20" t="s">
        <v>10</v>
      </c>
      <c r="M90" s="19" t="s">
        <v>73</v>
      </c>
      <c r="N90" s="2" t="s">
        <v>354</v>
      </c>
    </row>
    <row r="91" spans="1:14" ht="57" hidden="1" thickBot="1" x14ac:dyDescent="0.3">
      <c r="A91" s="2">
        <v>89</v>
      </c>
      <c r="C91" s="2">
        <v>73</v>
      </c>
      <c r="D91" s="2" t="s">
        <v>500</v>
      </c>
      <c r="E91" s="64" t="s">
        <v>413</v>
      </c>
      <c r="F91" s="65" t="s">
        <v>414</v>
      </c>
      <c r="G91" s="24" t="s">
        <v>193</v>
      </c>
      <c r="H91" s="18" t="s">
        <v>194</v>
      </c>
      <c r="I91" s="17"/>
      <c r="J91" s="18"/>
      <c r="K91" s="19" t="s">
        <v>10</v>
      </c>
      <c r="L91" s="20" t="s">
        <v>10</v>
      </c>
      <c r="M91" s="19" t="s">
        <v>73</v>
      </c>
      <c r="N91" s="2" t="s">
        <v>354</v>
      </c>
    </row>
    <row r="92" spans="1:14" ht="128.25" hidden="1" thickBot="1" x14ac:dyDescent="0.3">
      <c r="A92" s="2">
        <v>90</v>
      </c>
      <c r="D92" s="2" t="s">
        <v>501</v>
      </c>
      <c r="E92" s="64" t="s">
        <v>416</v>
      </c>
      <c r="F92" s="65" t="s">
        <v>417</v>
      </c>
      <c r="G92" s="207" t="s">
        <v>195</v>
      </c>
      <c r="H92" s="40" t="s">
        <v>196</v>
      </c>
      <c r="I92" s="53"/>
      <c r="J92" s="59"/>
      <c r="K92" s="60" t="s">
        <v>59</v>
      </c>
      <c r="L92" s="60" t="s">
        <v>59</v>
      </c>
      <c r="M92" s="30" t="s">
        <v>197</v>
      </c>
      <c r="N92" s="2" t="s">
        <v>355</v>
      </c>
    </row>
    <row r="93" spans="1:14" ht="15.75" hidden="1" thickBot="1" x14ac:dyDescent="0.3">
      <c r="A93" s="2">
        <v>91</v>
      </c>
      <c r="G93" s="208"/>
      <c r="H93" s="41"/>
      <c r="I93" s="56"/>
      <c r="J93" s="61"/>
      <c r="K93" s="62"/>
      <c r="L93" s="62"/>
      <c r="M93" s="32" t="s">
        <v>198</v>
      </c>
      <c r="N93" s="2" t="s">
        <v>355</v>
      </c>
    </row>
    <row r="94" spans="1:14" ht="64.5" thickBot="1" x14ac:dyDescent="0.3">
      <c r="A94" s="2">
        <v>92</v>
      </c>
      <c r="D94" s="2" t="s">
        <v>502</v>
      </c>
      <c r="E94" s="64" t="s">
        <v>419</v>
      </c>
      <c r="F94" s="65" t="s">
        <v>420</v>
      </c>
      <c r="G94" s="207" t="s">
        <v>199</v>
      </c>
      <c r="H94" s="40" t="s">
        <v>200</v>
      </c>
      <c r="I94" s="53"/>
      <c r="J94" s="59"/>
      <c r="K94" s="60" t="s">
        <v>59</v>
      </c>
      <c r="L94" s="60" t="s">
        <v>59</v>
      </c>
      <c r="M94" s="30" t="s">
        <v>197</v>
      </c>
      <c r="N94" s="2" t="s">
        <v>352</v>
      </c>
    </row>
    <row r="95" spans="1:14" ht="15.75" thickBot="1" x14ac:dyDescent="0.3">
      <c r="A95" s="2">
        <v>93</v>
      </c>
      <c r="G95" s="208"/>
      <c r="H95" s="41"/>
      <c r="I95" s="56"/>
      <c r="J95" s="61"/>
      <c r="K95" s="62"/>
      <c r="L95" s="62"/>
      <c r="M95" s="32" t="s">
        <v>201</v>
      </c>
      <c r="N95" s="2" t="s">
        <v>352</v>
      </c>
    </row>
    <row r="96" spans="1:14" ht="94.5" hidden="1" thickBot="1" x14ac:dyDescent="0.3">
      <c r="A96" s="2">
        <v>94</v>
      </c>
      <c r="C96" s="2">
        <v>85</v>
      </c>
      <c r="D96" s="2" t="s">
        <v>503</v>
      </c>
      <c r="E96" s="64" t="s">
        <v>422</v>
      </c>
      <c r="F96" s="65" t="s">
        <v>423</v>
      </c>
      <c r="G96" s="24" t="s">
        <v>202</v>
      </c>
      <c r="H96" s="18" t="s">
        <v>203</v>
      </c>
      <c r="I96" s="17"/>
      <c r="J96" s="18"/>
      <c r="K96" s="19" t="s">
        <v>10</v>
      </c>
      <c r="L96" s="20" t="s">
        <v>10</v>
      </c>
      <c r="M96" s="19" t="s">
        <v>204</v>
      </c>
      <c r="N96" s="2" t="s">
        <v>353</v>
      </c>
    </row>
    <row r="97" spans="1:14" ht="38.25" hidden="1" thickBot="1" x14ac:dyDescent="0.3">
      <c r="A97" s="2">
        <v>95</v>
      </c>
      <c r="C97" s="2">
        <v>61</v>
      </c>
      <c r="D97" s="2" t="s">
        <v>504</v>
      </c>
      <c r="E97" s="64" t="s">
        <v>425</v>
      </c>
      <c r="F97" s="65" t="s">
        <v>423</v>
      </c>
      <c r="G97" s="24" t="s">
        <v>205</v>
      </c>
      <c r="H97" s="18" t="s">
        <v>206</v>
      </c>
      <c r="I97" s="17"/>
      <c r="J97" s="18"/>
      <c r="K97" s="19" t="s">
        <v>10</v>
      </c>
      <c r="L97" s="20" t="s">
        <v>10</v>
      </c>
      <c r="M97" s="19" t="s">
        <v>207</v>
      </c>
      <c r="N97" s="2" t="s">
        <v>353</v>
      </c>
    </row>
    <row r="98" spans="1:14" ht="38.25" hidden="1" thickBot="1" x14ac:dyDescent="0.3">
      <c r="A98" s="2">
        <v>96</v>
      </c>
      <c r="C98" s="2">
        <v>62</v>
      </c>
      <c r="D98" s="2" t="s">
        <v>505</v>
      </c>
      <c r="E98" s="64" t="s">
        <v>427</v>
      </c>
      <c r="F98" s="65" t="s">
        <v>423</v>
      </c>
      <c r="G98" s="24" t="s">
        <v>208</v>
      </c>
      <c r="H98" s="18" t="s">
        <v>209</v>
      </c>
      <c r="I98" s="17"/>
      <c r="J98" s="18"/>
      <c r="K98" s="19" t="s">
        <v>10</v>
      </c>
      <c r="L98" s="20" t="s">
        <v>10</v>
      </c>
      <c r="M98" s="19" t="s">
        <v>210</v>
      </c>
      <c r="N98" s="2" t="s">
        <v>353</v>
      </c>
    </row>
    <row r="99" spans="1:14" ht="57" hidden="1" thickBot="1" x14ac:dyDescent="0.3">
      <c r="A99" s="2">
        <v>97</v>
      </c>
      <c r="D99" s="2" t="s">
        <v>506</v>
      </c>
      <c r="E99" s="64" t="s">
        <v>429</v>
      </c>
      <c r="F99" s="65" t="s">
        <v>430</v>
      </c>
      <c r="G99" s="24" t="s">
        <v>211</v>
      </c>
      <c r="H99" s="18" t="s">
        <v>212</v>
      </c>
      <c r="I99" s="17"/>
      <c r="J99" s="18"/>
      <c r="K99" s="19" t="s">
        <v>10</v>
      </c>
      <c r="L99" s="20" t="s">
        <v>10</v>
      </c>
      <c r="M99" s="19" t="s">
        <v>36</v>
      </c>
      <c r="N99" s="2" t="s">
        <v>354</v>
      </c>
    </row>
    <row r="100" spans="1:14" ht="75.75" hidden="1" thickBot="1" x14ac:dyDescent="0.3">
      <c r="A100" s="2">
        <v>98</v>
      </c>
      <c r="C100" s="2">
        <v>74</v>
      </c>
      <c r="D100" s="2" t="s">
        <v>507</v>
      </c>
      <c r="E100" s="64" t="s">
        <v>432</v>
      </c>
      <c r="F100" s="65" t="s">
        <v>433</v>
      </c>
      <c r="G100" s="24" t="s">
        <v>213</v>
      </c>
      <c r="H100" s="18" t="s">
        <v>214</v>
      </c>
      <c r="I100" s="17"/>
      <c r="J100" s="18"/>
      <c r="K100" s="19" t="s">
        <v>10</v>
      </c>
      <c r="L100" s="20" t="s">
        <v>10</v>
      </c>
      <c r="M100" s="19" t="s">
        <v>215</v>
      </c>
      <c r="N100" s="2" t="s">
        <v>354</v>
      </c>
    </row>
    <row r="101" spans="1:14" ht="75.75" hidden="1" thickBot="1" x14ac:dyDescent="0.3">
      <c r="A101" s="2">
        <v>99</v>
      </c>
      <c r="C101" s="2">
        <v>75</v>
      </c>
      <c r="D101" s="2" t="s">
        <v>508</v>
      </c>
      <c r="E101" s="64" t="s">
        <v>435</v>
      </c>
      <c r="F101" s="65" t="s">
        <v>436</v>
      </c>
      <c r="G101" s="24" t="s">
        <v>216</v>
      </c>
      <c r="H101" s="18" t="s">
        <v>217</v>
      </c>
      <c r="I101" s="17"/>
      <c r="J101" s="18"/>
      <c r="K101" s="19" t="s">
        <v>10</v>
      </c>
      <c r="L101" s="20" t="s">
        <v>10</v>
      </c>
      <c r="M101" s="19" t="s">
        <v>215</v>
      </c>
      <c r="N101" s="2" t="s">
        <v>354</v>
      </c>
    </row>
    <row r="102" spans="1:14" ht="57" hidden="1" thickBot="1" x14ac:dyDescent="0.3">
      <c r="A102" s="2">
        <v>100</v>
      </c>
      <c r="C102" s="2">
        <v>76</v>
      </c>
      <c r="D102" s="2" t="s">
        <v>509</v>
      </c>
      <c r="E102" s="64" t="s">
        <v>438</v>
      </c>
      <c r="F102" s="65" t="s">
        <v>439</v>
      </c>
      <c r="G102" s="207" t="s">
        <v>218</v>
      </c>
      <c r="H102" s="29" t="s">
        <v>219</v>
      </c>
      <c r="I102" s="53"/>
      <c r="J102" s="59"/>
      <c r="K102" s="60" t="s">
        <v>59</v>
      </c>
      <c r="L102" s="60" t="s">
        <v>59</v>
      </c>
      <c r="M102" s="30" t="s">
        <v>220</v>
      </c>
      <c r="N102" s="2" t="s">
        <v>354</v>
      </c>
    </row>
    <row r="103" spans="1:14" ht="15.75" hidden="1" thickBot="1" x14ac:dyDescent="0.3">
      <c r="A103" s="2">
        <v>101</v>
      </c>
      <c r="C103" s="2">
        <v>77</v>
      </c>
      <c r="G103" s="208"/>
      <c r="H103" s="31"/>
      <c r="I103" s="56"/>
      <c r="J103" s="61"/>
      <c r="K103" s="62"/>
      <c r="L103" s="62"/>
      <c r="M103" s="32" t="s">
        <v>221</v>
      </c>
      <c r="N103" s="2" t="s">
        <v>354</v>
      </c>
    </row>
    <row r="104" spans="1:14" ht="38.25" hidden="1" thickBot="1" x14ac:dyDescent="0.3">
      <c r="A104" s="2">
        <v>102</v>
      </c>
      <c r="C104" s="2">
        <v>78</v>
      </c>
      <c r="D104" s="2" t="s">
        <v>510</v>
      </c>
      <c r="E104" s="64" t="s">
        <v>441</v>
      </c>
      <c r="F104" s="65" t="s">
        <v>442</v>
      </c>
      <c r="G104" s="33" t="s">
        <v>222</v>
      </c>
      <c r="H104" s="34" t="s">
        <v>223</v>
      </c>
      <c r="I104" s="17"/>
      <c r="J104" s="34"/>
      <c r="K104" s="32" t="s">
        <v>59</v>
      </c>
      <c r="L104" s="35" t="s">
        <v>59</v>
      </c>
      <c r="M104" s="32" t="s">
        <v>224</v>
      </c>
      <c r="N104" s="2" t="s">
        <v>354</v>
      </c>
    </row>
    <row r="105" spans="1:14" ht="48" hidden="1" thickBot="1" x14ac:dyDescent="0.3">
      <c r="A105" s="2">
        <v>103</v>
      </c>
      <c r="C105" s="2">
        <v>79</v>
      </c>
      <c r="D105" s="2" t="s">
        <v>511</v>
      </c>
      <c r="E105" s="64" t="s">
        <v>444</v>
      </c>
      <c r="F105" s="65" t="s">
        <v>445</v>
      </c>
      <c r="G105" s="33" t="s">
        <v>225</v>
      </c>
      <c r="H105" s="34" t="s">
        <v>226</v>
      </c>
      <c r="I105" s="17"/>
      <c r="J105" s="34"/>
      <c r="K105" s="32" t="s">
        <v>59</v>
      </c>
      <c r="L105" s="35" t="s">
        <v>59</v>
      </c>
      <c r="M105" s="32" t="s">
        <v>227</v>
      </c>
      <c r="N105" s="2" t="s">
        <v>354</v>
      </c>
    </row>
    <row r="106" spans="1:14" ht="48" hidden="1" thickBot="1" x14ac:dyDescent="0.3">
      <c r="A106" s="2">
        <v>104</v>
      </c>
      <c r="C106" s="2">
        <v>80</v>
      </c>
      <c r="D106" s="2" t="s">
        <v>512</v>
      </c>
      <c r="E106" s="64" t="s">
        <v>447</v>
      </c>
      <c r="F106" s="65" t="s">
        <v>448</v>
      </c>
      <c r="G106" s="24" t="s">
        <v>228</v>
      </c>
      <c r="H106" s="18" t="s">
        <v>229</v>
      </c>
      <c r="I106" s="17"/>
      <c r="J106" s="18"/>
      <c r="K106" s="19" t="s">
        <v>10</v>
      </c>
      <c r="L106" s="20" t="s">
        <v>10</v>
      </c>
      <c r="M106" s="19" t="s">
        <v>215</v>
      </c>
      <c r="N106" s="2" t="s">
        <v>354</v>
      </c>
    </row>
    <row r="107" spans="1:14" ht="48" hidden="1" thickBot="1" x14ac:dyDescent="0.3">
      <c r="A107" s="2">
        <v>105</v>
      </c>
      <c r="C107" s="2">
        <v>81</v>
      </c>
      <c r="D107" s="2" t="s">
        <v>513</v>
      </c>
      <c r="E107" s="64" t="s">
        <v>450</v>
      </c>
      <c r="F107" s="65" t="s">
        <v>448</v>
      </c>
      <c r="G107" s="24" t="s">
        <v>230</v>
      </c>
      <c r="H107" s="18" t="s">
        <v>231</v>
      </c>
      <c r="I107" s="17"/>
      <c r="J107" s="18"/>
      <c r="K107" s="19" t="s">
        <v>10</v>
      </c>
      <c r="L107" s="20" t="s">
        <v>10</v>
      </c>
      <c r="M107" s="19" t="s">
        <v>215</v>
      </c>
      <c r="N107" s="2" t="s">
        <v>354</v>
      </c>
    </row>
    <row r="108" spans="1:14" ht="57" hidden="1" thickBot="1" x14ac:dyDescent="0.3">
      <c r="A108" s="2">
        <v>106</v>
      </c>
      <c r="C108" s="2">
        <v>63</v>
      </c>
      <c r="D108" s="74" t="s">
        <v>514</v>
      </c>
      <c r="E108" s="66" t="s">
        <v>452</v>
      </c>
      <c r="G108" s="24" t="s">
        <v>232</v>
      </c>
      <c r="H108" s="18" t="s">
        <v>233</v>
      </c>
      <c r="I108" s="17"/>
      <c r="J108" s="18"/>
      <c r="K108" s="20" t="s">
        <v>10</v>
      </c>
      <c r="L108" s="20" t="s">
        <v>10</v>
      </c>
      <c r="M108" s="20" t="s">
        <v>215</v>
      </c>
      <c r="N108" s="2" t="s">
        <v>350</v>
      </c>
    </row>
    <row r="109" spans="1:14" ht="94.5" hidden="1" thickBot="1" x14ac:dyDescent="0.3">
      <c r="A109" s="2">
        <v>107</v>
      </c>
      <c r="C109" s="2">
        <v>64</v>
      </c>
      <c r="D109" s="75" t="s">
        <v>515</v>
      </c>
      <c r="E109" s="64" t="s">
        <v>454</v>
      </c>
      <c r="F109" s="65" t="s">
        <v>455</v>
      </c>
      <c r="G109" s="24" t="s">
        <v>234</v>
      </c>
      <c r="H109" s="16" t="s">
        <v>235</v>
      </c>
      <c r="I109" s="17"/>
      <c r="J109" s="18"/>
      <c r="K109" s="20" t="s">
        <v>10</v>
      </c>
      <c r="L109" s="20" t="s">
        <v>10</v>
      </c>
      <c r="M109" s="20" t="s">
        <v>215</v>
      </c>
      <c r="N109" s="2" t="s">
        <v>353</v>
      </c>
    </row>
    <row r="110" spans="1:14" ht="38.25" hidden="1" thickBot="1" x14ac:dyDescent="0.3">
      <c r="A110" s="2">
        <v>108</v>
      </c>
      <c r="C110" s="2">
        <v>65</v>
      </c>
      <c r="D110" s="74" t="s">
        <v>516</v>
      </c>
      <c r="E110" s="64" t="s">
        <v>457</v>
      </c>
      <c r="F110" s="65" t="s">
        <v>458</v>
      </c>
      <c r="G110" s="24" t="s">
        <v>236</v>
      </c>
      <c r="H110" s="18" t="s">
        <v>237</v>
      </c>
      <c r="I110" s="17"/>
      <c r="J110" s="18"/>
      <c r="K110" s="20" t="s">
        <v>10</v>
      </c>
      <c r="L110" s="20" t="s">
        <v>10</v>
      </c>
      <c r="M110" s="20" t="s">
        <v>215</v>
      </c>
      <c r="N110" s="2" t="s">
        <v>350</v>
      </c>
    </row>
    <row r="111" spans="1:14" ht="38.25" hidden="1" thickBot="1" x14ac:dyDescent="0.3">
      <c r="A111" s="2">
        <v>109</v>
      </c>
      <c r="C111" s="2">
        <v>66</v>
      </c>
      <c r="D111" s="74" t="s">
        <v>517</v>
      </c>
      <c r="E111" s="64" t="s">
        <v>460</v>
      </c>
      <c r="F111" s="65" t="s">
        <v>458</v>
      </c>
      <c r="G111" s="24" t="s">
        <v>238</v>
      </c>
      <c r="H111" s="16" t="s">
        <v>239</v>
      </c>
      <c r="I111" s="17"/>
      <c r="J111" s="18"/>
      <c r="K111" s="20" t="s">
        <v>10</v>
      </c>
      <c r="L111" s="20" t="s">
        <v>10</v>
      </c>
      <c r="M111" s="20" t="s">
        <v>215</v>
      </c>
      <c r="N111" s="2" t="s">
        <v>350</v>
      </c>
    </row>
    <row r="112" spans="1:14" ht="75.75" hidden="1" thickBot="1" x14ac:dyDescent="0.3">
      <c r="A112" s="2">
        <v>110</v>
      </c>
      <c r="C112" s="2">
        <v>82</v>
      </c>
      <c r="D112" s="2" t="s">
        <v>518</v>
      </c>
      <c r="E112" s="64" t="s">
        <v>462</v>
      </c>
      <c r="F112" s="65" t="s">
        <v>463</v>
      </c>
      <c r="G112" s="24" t="s">
        <v>240</v>
      </c>
      <c r="H112" s="18" t="s">
        <v>241</v>
      </c>
      <c r="I112" s="17"/>
      <c r="J112" s="18"/>
      <c r="K112" s="19" t="s">
        <v>10</v>
      </c>
      <c r="L112" s="20" t="s">
        <v>10</v>
      </c>
      <c r="M112" s="19" t="s">
        <v>215</v>
      </c>
      <c r="N112" s="2" t="s">
        <v>354</v>
      </c>
    </row>
    <row r="113" spans="1:14" ht="38.25" hidden="1" thickBot="1" x14ac:dyDescent="0.3">
      <c r="A113" s="2">
        <v>111</v>
      </c>
      <c r="C113" s="2">
        <v>67</v>
      </c>
      <c r="D113" s="74" t="s">
        <v>519</v>
      </c>
      <c r="E113" s="64" t="s">
        <v>465</v>
      </c>
      <c r="F113" s="65" t="s">
        <v>466</v>
      </c>
      <c r="G113" s="46" t="s">
        <v>242</v>
      </c>
      <c r="H113" s="29" t="s">
        <v>243</v>
      </c>
      <c r="I113" s="53"/>
      <c r="J113" s="59"/>
      <c r="K113" s="60" t="s">
        <v>59</v>
      </c>
      <c r="L113" s="60" t="s">
        <v>59</v>
      </c>
      <c r="M113" s="73" t="s">
        <v>244</v>
      </c>
      <c r="N113" s="2" t="s">
        <v>350</v>
      </c>
    </row>
    <row r="114" spans="1:14" ht="15.75" hidden="1" thickBot="1" x14ac:dyDescent="0.3">
      <c r="A114" s="2">
        <v>112</v>
      </c>
      <c r="G114" s="33"/>
      <c r="H114" s="31"/>
      <c r="I114" s="56"/>
      <c r="J114" s="61"/>
      <c r="K114" s="62"/>
      <c r="L114" s="62"/>
      <c r="M114" s="32" t="s">
        <v>245</v>
      </c>
    </row>
    <row r="115" spans="1:14" ht="75.75" hidden="1" thickBot="1" x14ac:dyDescent="0.3">
      <c r="A115" s="2">
        <v>113</v>
      </c>
      <c r="C115" s="2">
        <v>68</v>
      </c>
      <c r="D115" s="2" t="s">
        <v>520</v>
      </c>
      <c r="E115" s="66" t="s">
        <v>468</v>
      </c>
      <c r="G115" s="24" t="s">
        <v>246</v>
      </c>
      <c r="H115" s="42" t="s">
        <v>247</v>
      </c>
      <c r="I115" s="17"/>
      <c r="J115" s="18"/>
      <c r="K115" s="19" t="s">
        <v>10</v>
      </c>
      <c r="L115" s="20" t="s">
        <v>10</v>
      </c>
      <c r="M115" s="19" t="s">
        <v>215</v>
      </c>
      <c r="N115" s="2" t="s">
        <v>349</v>
      </c>
    </row>
    <row r="116" spans="1:14" ht="38.25" hidden="1" thickBot="1" x14ac:dyDescent="0.3">
      <c r="A116" s="2">
        <v>114</v>
      </c>
      <c r="C116" s="2">
        <v>69</v>
      </c>
      <c r="D116" s="2" t="s">
        <v>521</v>
      </c>
      <c r="E116" s="66" t="s">
        <v>470</v>
      </c>
      <c r="G116" s="24" t="s">
        <v>248</v>
      </c>
      <c r="H116" s="42" t="s">
        <v>249</v>
      </c>
      <c r="I116" s="17"/>
      <c r="J116" s="18"/>
      <c r="K116" s="19" t="s">
        <v>10</v>
      </c>
      <c r="L116" s="20" t="s">
        <v>10</v>
      </c>
      <c r="M116" s="19" t="s">
        <v>215</v>
      </c>
      <c r="N116" s="2" t="s">
        <v>349</v>
      </c>
    </row>
    <row r="117" spans="1:14" ht="94.5" hidden="1" thickBot="1" x14ac:dyDescent="0.3">
      <c r="A117" s="2">
        <v>115</v>
      </c>
      <c r="C117" s="2">
        <v>70</v>
      </c>
      <c r="D117" s="2" t="s">
        <v>522</v>
      </c>
      <c r="E117" s="66" t="s">
        <v>472</v>
      </c>
      <c r="G117" s="24" t="s">
        <v>250</v>
      </c>
      <c r="H117" s="18" t="s">
        <v>251</v>
      </c>
      <c r="I117" s="17"/>
      <c r="J117" s="18"/>
      <c r="K117" s="19" t="s">
        <v>10</v>
      </c>
      <c r="L117" s="20" t="s">
        <v>10</v>
      </c>
      <c r="M117" s="19" t="s">
        <v>252</v>
      </c>
      <c r="N117" s="2" t="s">
        <v>349</v>
      </c>
    </row>
    <row r="118" spans="1:14" ht="57" hidden="1" thickBot="1" x14ac:dyDescent="0.3">
      <c r="A118" s="2">
        <v>116</v>
      </c>
      <c r="C118" s="2">
        <v>86</v>
      </c>
      <c r="D118" s="2" t="s">
        <v>523</v>
      </c>
      <c r="E118" s="64" t="s">
        <v>474</v>
      </c>
      <c r="F118" s="65" t="s">
        <v>475</v>
      </c>
      <c r="G118" s="24" t="s">
        <v>253</v>
      </c>
      <c r="H118" s="18" t="s">
        <v>254</v>
      </c>
      <c r="I118" s="17"/>
      <c r="J118" s="18"/>
      <c r="K118" s="19" t="s">
        <v>10</v>
      </c>
      <c r="L118" s="20" t="s">
        <v>10</v>
      </c>
      <c r="M118" s="19" t="s">
        <v>255</v>
      </c>
      <c r="N118" s="2" t="s">
        <v>355</v>
      </c>
    </row>
    <row r="119" spans="1:14" ht="16.5" thickBot="1" x14ac:dyDescent="0.3">
      <c r="A119" s="2">
        <v>117</v>
      </c>
      <c r="G119" s="36" t="s">
        <v>256</v>
      </c>
      <c r="H119" s="37" t="s">
        <v>257</v>
      </c>
      <c r="I119" s="12"/>
      <c r="J119" s="37"/>
      <c r="K119" s="38" t="s">
        <v>173</v>
      </c>
      <c r="L119" s="39" t="s">
        <v>173</v>
      </c>
      <c r="M119" s="38" t="s">
        <v>173</v>
      </c>
      <c r="N119" s="2" t="s">
        <v>352</v>
      </c>
    </row>
    <row r="120" spans="1:14" x14ac:dyDescent="0.25">
      <c r="A120" s="2">
        <v>118</v>
      </c>
      <c r="C120" s="2">
        <v>83</v>
      </c>
      <c r="G120" s="207" t="s">
        <v>258</v>
      </c>
      <c r="H120" s="29" t="s">
        <v>259</v>
      </c>
      <c r="I120" s="53"/>
      <c r="J120" s="59"/>
      <c r="K120" s="60" t="s">
        <v>59</v>
      </c>
      <c r="L120" s="60" t="s">
        <v>59</v>
      </c>
      <c r="M120" s="30" t="s">
        <v>197</v>
      </c>
      <c r="N120" s="2" t="s">
        <v>352</v>
      </c>
    </row>
    <row r="121" spans="1:14" ht="15.75" thickBot="1" x14ac:dyDescent="0.3">
      <c r="A121" s="2">
        <v>119</v>
      </c>
      <c r="G121" s="208"/>
      <c r="H121" s="31"/>
      <c r="I121" s="56"/>
      <c r="J121" s="61"/>
      <c r="K121" s="62"/>
      <c r="L121" s="62"/>
      <c r="M121" s="32" t="s">
        <v>201</v>
      </c>
      <c r="N121" s="2" t="s">
        <v>352</v>
      </c>
    </row>
    <row r="122" spans="1:14" x14ac:dyDescent="0.25">
      <c r="A122" s="2">
        <v>120</v>
      </c>
      <c r="C122" s="2">
        <v>84</v>
      </c>
      <c r="G122" s="207" t="s">
        <v>260</v>
      </c>
      <c r="H122" s="29" t="s">
        <v>261</v>
      </c>
      <c r="I122" s="53"/>
      <c r="J122" s="59"/>
      <c r="K122" s="60" t="s">
        <v>59</v>
      </c>
      <c r="L122" s="60" t="s">
        <v>59</v>
      </c>
      <c r="M122" s="30" t="s">
        <v>197</v>
      </c>
      <c r="N122" s="2" t="s">
        <v>352</v>
      </c>
    </row>
    <row r="123" spans="1:14" ht="15.75" thickBot="1" x14ac:dyDescent="0.3">
      <c r="A123" s="2">
        <v>121</v>
      </c>
      <c r="G123" s="208"/>
      <c r="H123" s="31"/>
      <c r="I123" s="56"/>
      <c r="J123" s="61"/>
      <c r="K123" s="62"/>
      <c r="L123" s="62"/>
      <c r="M123" s="32" t="s">
        <v>201</v>
      </c>
      <c r="N123" s="2" t="s">
        <v>352</v>
      </c>
    </row>
    <row r="124" spans="1:14" ht="15.75" hidden="1" thickBot="1" x14ac:dyDescent="0.3">
      <c r="A124" s="2">
        <v>122</v>
      </c>
      <c r="G124" s="4"/>
      <c r="H124" s="5" t="s">
        <v>262</v>
      </c>
      <c r="I124" s="6"/>
      <c r="J124" s="7"/>
      <c r="K124" s="8" t="s">
        <v>10</v>
      </c>
      <c r="L124" s="9" t="s">
        <v>10</v>
      </c>
      <c r="M124" s="8" t="s">
        <v>10</v>
      </c>
      <c r="N124" s="2" t="s">
        <v>355</v>
      </c>
    </row>
    <row r="125" spans="1:14" ht="16.5" hidden="1" thickBot="1" x14ac:dyDescent="0.3">
      <c r="A125" s="2">
        <v>123</v>
      </c>
      <c r="G125" s="27" t="s">
        <v>263</v>
      </c>
      <c r="H125" s="11" t="s">
        <v>264</v>
      </c>
      <c r="I125" s="12"/>
      <c r="J125" s="11"/>
      <c r="K125" s="13" t="s">
        <v>12</v>
      </c>
      <c r="L125" s="14" t="s">
        <v>12</v>
      </c>
      <c r="M125" s="13" t="s">
        <v>12</v>
      </c>
      <c r="N125" s="2" t="s">
        <v>355</v>
      </c>
    </row>
    <row r="126" spans="1:14" ht="26.25" hidden="1" thickBot="1" x14ac:dyDescent="0.3">
      <c r="A126" s="2">
        <v>124</v>
      </c>
      <c r="G126" s="24" t="s">
        <v>265</v>
      </c>
      <c r="H126" s="18" t="s">
        <v>266</v>
      </c>
      <c r="I126" s="17"/>
      <c r="J126" s="18"/>
      <c r="K126" s="19" t="s">
        <v>10</v>
      </c>
      <c r="L126" s="20" t="s">
        <v>10</v>
      </c>
      <c r="M126" s="19" t="s">
        <v>267</v>
      </c>
      <c r="N126" s="2" t="s">
        <v>355</v>
      </c>
    </row>
    <row r="127" spans="1:14" ht="26.25" hidden="1" thickBot="1" x14ac:dyDescent="0.3">
      <c r="A127" s="2">
        <v>125</v>
      </c>
      <c r="G127" s="24" t="s">
        <v>268</v>
      </c>
      <c r="H127" s="16" t="s">
        <v>269</v>
      </c>
      <c r="I127" s="17"/>
      <c r="J127" s="18"/>
      <c r="K127" s="19" t="s">
        <v>10</v>
      </c>
      <c r="L127" s="20" t="s">
        <v>10</v>
      </c>
      <c r="M127" s="19" t="s">
        <v>270</v>
      </c>
      <c r="N127" s="2" t="s">
        <v>355</v>
      </c>
    </row>
    <row r="128" spans="1:14" ht="26.25" hidden="1" thickBot="1" x14ac:dyDescent="0.3">
      <c r="A128" s="2">
        <v>126</v>
      </c>
      <c r="G128" s="24" t="s">
        <v>271</v>
      </c>
      <c r="H128" s="16" t="s">
        <v>272</v>
      </c>
      <c r="I128" s="17"/>
      <c r="J128" s="18"/>
      <c r="K128" s="19" t="s">
        <v>10</v>
      </c>
      <c r="L128" s="20" t="s">
        <v>10</v>
      </c>
      <c r="M128" s="19" t="s">
        <v>273</v>
      </c>
      <c r="N128" s="2" t="s">
        <v>355</v>
      </c>
    </row>
    <row r="129" spans="1:14" ht="16.5" hidden="1" thickBot="1" x14ac:dyDescent="0.3">
      <c r="A129" s="2">
        <v>127</v>
      </c>
      <c r="G129" s="27" t="s">
        <v>274</v>
      </c>
      <c r="H129" s="11" t="s">
        <v>275</v>
      </c>
      <c r="I129" s="12"/>
      <c r="J129" s="11"/>
      <c r="K129" s="13" t="s">
        <v>12</v>
      </c>
      <c r="L129" s="14" t="s">
        <v>12</v>
      </c>
      <c r="M129" s="13" t="s">
        <v>12</v>
      </c>
      <c r="N129" s="2" t="s">
        <v>355</v>
      </c>
    </row>
    <row r="130" spans="1:14" ht="26.25" hidden="1" thickBot="1" x14ac:dyDescent="0.3">
      <c r="A130" s="2">
        <v>128</v>
      </c>
      <c r="G130" s="24" t="s">
        <v>276</v>
      </c>
      <c r="H130" s="16" t="s">
        <v>277</v>
      </c>
      <c r="I130" s="17"/>
      <c r="J130" s="18"/>
      <c r="K130" s="19" t="s">
        <v>10</v>
      </c>
      <c r="L130" s="20" t="s">
        <v>10</v>
      </c>
      <c r="M130" s="19" t="s">
        <v>278</v>
      </c>
      <c r="N130" s="2" t="s">
        <v>355</v>
      </c>
    </row>
    <row r="131" spans="1:14" hidden="1" x14ac:dyDescent="0.25">
      <c r="A131" s="2">
        <v>129</v>
      </c>
      <c r="G131" s="205" t="s">
        <v>279</v>
      </c>
      <c r="H131" s="21" t="s">
        <v>280</v>
      </c>
      <c r="I131" s="53"/>
      <c r="J131" s="54"/>
      <c r="K131" s="55" t="s">
        <v>10</v>
      </c>
      <c r="L131" s="55" t="s">
        <v>10</v>
      </c>
      <c r="M131" s="22" t="s">
        <v>281</v>
      </c>
      <c r="N131" s="2" t="s">
        <v>355</v>
      </c>
    </row>
    <row r="132" spans="1:14" ht="15.75" hidden="1" thickBot="1" x14ac:dyDescent="0.3">
      <c r="A132" s="2">
        <v>130</v>
      </c>
      <c r="G132" s="206"/>
      <c r="H132" s="23"/>
      <c r="I132" s="56"/>
      <c r="J132" s="57"/>
      <c r="K132" s="58"/>
      <c r="L132" s="58"/>
      <c r="M132" s="19" t="s">
        <v>282</v>
      </c>
      <c r="N132" s="2" t="s">
        <v>355</v>
      </c>
    </row>
    <row r="133" spans="1:14" hidden="1" x14ac:dyDescent="0.25">
      <c r="A133" s="2">
        <v>131</v>
      </c>
      <c r="G133" s="207" t="s">
        <v>283</v>
      </c>
      <c r="H133" s="29" t="s">
        <v>284</v>
      </c>
      <c r="I133" s="53"/>
      <c r="J133" s="59"/>
      <c r="K133" s="60" t="s">
        <v>59</v>
      </c>
      <c r="L133" s="60" t="s">
        <v>59</v>
      </c>
      <c r="M133" s="30" t="s">
        <v>177</v>
      </c>
      <c r="N133" s="2" t="s">
        <v>355</v>
      </c>
    </row>
    <row r="134" spans="1:14" ht="15.75" hidden="1" thickBot="1" x14ac:dyDescent="0.3">
      <c r="A134" s="2">
        <v>132</v>
      </c>
      <c r="G134" s="208"/>
      <c r="H134" s="31"/>
      <c r="I134" s="56"/>
      <c r="J134" s="61"/>
      <c r="K134" s="62"/>
      <c r="L134" s="62"/>
      <c r="M134" s="32" t="s">
        <v>285</v>
      </c>
      <c r="N134" s="2" t="s">
        <v>355</v>
      </c>
    </row>
    <row r="135" spans="1:14" hidden="1" x14ac:dyDescent="0.25">
      <c r="A135" s="2">
        <v>133</v>
      </c>
      <c r="G135" s="205" t="s">
        <v>286</v>
      </c>
      <c r="H135" s="21" t="s">
        <v>287</v>
      </c>
      <c r="I135" s="53"/>
      <c r="J135" s="54"/>
      <c r="K135" s="55" t="s">
        <v>10</v>
      </c>
      <c r="L135" s="55" t="s">
        <v>10</v>
      </c>
      <c r="M135" s="22" t="s">
        <v>288</v>
      </c>
      <c r="N135" s="2" t="s">
        <v>355</v>
      </c>
    </row>
    <row r="136" spans="1:14" ht="15.75" hidden="1" thickBot="1" x14ac:dyDescent="0.3">
      <c r="A136" s="2">
        <v>134</v>
      </c>
      <c r="G136" s="206"/>
      <c r="H136" s="23"/>
      <c r="I136" s="56"/>
      <c r="J136" s="57"/>
      <c r="K136" s="58"/>
      <c r="L136" s="58"/>
      <c r="M136" s="19" t="s">
        <v>289</v>
      </c>
      <c r="N136" s="2" t="s">
        <v>355</v>
      </c>
    </row>
    <row r="137" spans="1:14" ht="38.25" hidden="1" x14ac:dyDescent="0.25">
      <c r="A137" s="2">
        <v>135</v>
      </c>
      <c r="G137" s="205" t="s">
        <v>290</v>
      </c>
      <c r="H137" s="25" t="s">
        <v>291</v>
      </c>
      <c r="I137" s="53"/>
      <c r="J137" s="54"/>
      <c r="K137" s="55" t="s">
        <v>10</v>
      </c>
      <c r="L137" s="55" t="s">
        <v>10</v>
      </c>
      <c r="M137" s="22" t="s">
        <v>281</v>
      </c>
      <c r="N137" s="2" t="s">
        <v>355</v>
      </c>
    </row>
    <row r="138" spans="1:14" ht="15.75" hidden="1" thickBot="1" x14ac:dyDescent="0.3">
      <c r="A138" s="2">
        <v>136</v>
      </c>
      <c r="G138" s="206"/>
      <c r="H138" s="26"/>
      <c r="I138" s="56"/>
      <c r="J138" s="57"/>
      <c r="K138" s="58"/>
      <c r="L138" s="58"/>
      <c r="M138" s="19" t="s">
        <v>292</v>
      </c>
      <c r="N138" s="2" t="s">
        <v>355</v>
      </c>
    </row>
    <row r="139" spans="1:14" hidden="1" x14ac:dyDescent="0.25">
      <c r="A139" s="2">
        <v>137</v>
      </c>
      <c r="G139" s="205" t="s">
        <v>293</v>
      </c>
      <c r="H139" s="21" t="s">
        <v>294</v>
      </c>
      <c r="I139" s="53"/>
      <c r="J139" s="54"/>
      <c r="K139" s="55" t="s">
        <v>10</v>
      </c>
      <c r="L139" s="55" t="s">
        <v>10</v>
      </c>
      <c r="M139" s="22" t="s">
        <v>295</v>
      </c>
      <c r="N139" s="2" t="s">
        <v>355</v>
      </c>
    </row>
    <row r="140" spans="1:14" ht="15.75" hidden="1" thickBot="1" x14ac:dyDescent="0.3">
      <c r="A140" s="2">
        <v>138</v>
      </c>
      <c r="G140" s="206"/>
      <c r="H140" s="23"/>
      <c r="I140" s="56"/>
      <c r="J140" s="57"/>
      <c r="K140" s="58"/>
      <c r="L140" s="58"/>
      <c r="M140" s="19" t="s">
        <v>296</v>
      </c>
      <c r="N140" s="2" t="s">
        <v>355</v>
      </c>
    </row>
    <row r="141" spans="1:14" hidden="1" x14ac:dyDescent="0.25">
      <c r="A141" s="2">
        <v>139</v>
      </c>
      <c r="G141" s="205" t="s">
        <v>297</v>
      </c>
      <c r="H141" s="21" t="s">
        <v>298</v>
      </c>
      <c r="I141" s="53"/>
      <c r="J141" s="54"/>
      <c r="K141" s="55" t="s">
        <v>10</v>
      </c>
      <c r="L141" s="55" t="s">
        <v>10</v>
      </c>
      <c r="M141" s="22" t="s">
        <v>299</v>
      </c>
      <c r="N141" s="2" t="s">
        <v>355</v>
      </c>
    </row>
    <row r="142" spans="1:14" ht="15.75" hidden="1" thickBot="1" x14ac:dyDescent="0.3">
      <c r="A142" s="2">
        <v>140</v>
      </c>
      <c r="G142" s="206"/>
      <c r="H142" s="23"/>
      <c r="I142" s="56"/>
      <c r="J142" s="57"/>
      <c r="K142" s="58"/>
      <c r="L142" s="58"/>
      <c r="M142" s="19" t="s">
        <v>300</v>
      </c>
      <c r="N142" s="2" t="s">
        <v>355</v>
      </c>
    </row>
    <row r="143" spans="1:14" hidden="1" x14ac:dyDescent="0.25">
      <c r="A143" s="2">
        <v>141</v>
      </c>
      <c r="G143" s="205" t="s">
        <v>301</v>
      </c>
      <c r="H143" s="21" t="s">
        <v>302</v>
      </c>
      <c r="I143" s="53"/>
      <c r="J143" s="54"/>
      <c r="K143" s="55" t="s">
        <v>10</v>
      </c>
      <c r="L143" s="55" t="s">
        <v>10</v>
      </c>
      <c r="M143" s="22" t="s">
        <v>303</v>
      </c>
      <c r="N143" s="2" t="s">
        <v>355</v>
      </c>
    </row>
    <row r="144" spans="1:14" ht="15.75" hidden="1" thickBot="1" x14ac:dyDescent="0.3">
      <c r="A144" s="2">
        <v>142</v>
      </c>
      <c r="G144" s="206"/>
      <c r="H144" s="23"/>
      <c r="I144" s="56"/>
      <c r="J144" s="57"/>
      <c r="K144" s="58"/>
      <c r="L144" s="58"/>
      <c r="M144" s="19" t="s">
        <v>304</v>
      </c>
      <c r="N144" s="2" t="s">
        <v>355</v>
      </c>
    </row>
    <row r="145" spans="1:14" ht="15.75" hidden="1" thickBot="1" x14ac:dyDescent="0.3">
      <c r="A145" s="2">
        <v>143</v>
      </c>
      <c r="G145" s="24" t="s">
        <v>305</v>
      </c>
      <c r="H145" s="18" t="s">
        <v>306</v>
      </c>
      <c r="I145" s="17"/>
      <c r="J145" s="18"/>
      <c r="K145" s="19" t="s">
        <v>10</v>
      </c>
      <c r="L145" s="20" t="s">
        <v>10</v>
      </c>
      <c r="M145" s="19" t="s">
        <v>36</v>
      </c>
      <c r="N145" s="2" t="s">
        <v>355</v>
      </c>
    </row>
    <row r="146" spans="1:14" ht="16.5" hidden="1" thickBot="1" x14ac:dyDescent="0.3">
      <c r="A146" s="2">
        <v>144</v>
      </c>
      <c r="G146" s="27" t="s">
        <v>307</v>
      </c>
      <c r="H146" s="11" t="s">
        <v>308</v>
      </c>
      <c r="I146" s="12"/>
      <c r="J146" s="11"/>
      <c r="K146" s="13" t="s">
        <v>12</v>
      </c>
      <c r="L146" s="14" t="s">
        <v>12</v>
      </c>
      <c r="M146" s="13" t="s">
        <v>12</v>
      </c>
      <c r="N146" s="2" t="s">
        <v>353</v>
      </c>
    </row>
    <row r="147" spans="1:14" ht="25.5" hidden="1" x14ac:dyDescent="0.25">
      <c r="A147" s="2">
        <v>145</v>
      </c>
      <c r="G147" s="205" t="s">
        <v>309</v>
      </c>
      <c r="H147" s="25" t="s">
        <v>310</v>
      </c>
      <c r="I147" s="53"/>
      <c r="J147" s="54"/>
      <c r="K147" s="55" t="s">
        <v>10</v>
      </c>
      <c r="L147" s="55" t="s">
        <v>10</v>
      </c>
      <c r="M147" s="22" t="s">
        <v>281</v>
      </c>
      <c r="N147" s="2" t="s">
        <v>353</v>
      </c>
    </row>
    <row r="148" spans="1:14" ht="15.75" hidden="1" thickBot="1" x14ac:dyDescent="0.3">
      <c r="A148" s="2">
        <v>146</v>
      </c>
      <c r="G148" s="206"/>
      <c r="H148" s="26"/>
      <c r="I148" s="56"/>
      <c r="J148" s="57"/>
      <c r="K148" s="58"/>
      <c r="L148" s="58"/>
      <c r="M148" s="19" t="s">
        <v>311</v>
      </c>
      <c r="N148" s="2" t="s">
        <v>353</v>
      </c>
    </row>
    <row r="149" spans="1:14" hidden="1" x14ac:dyDescent="0.25">
      <c r="A149" s="2">
        <v>147</v>
      </c>
      <c r="G149" s="207" t="s">
        <v>312</v>
      </c>
      <c r="H149" s="29" t="s">
        <v>313</v>
      </c>
      <c r="I149" s="53"/>
      <c r="J149" s="59"/>
      <c r="K149" s="60" t="s">
        <v>59</v>
      </c>
      <c r="L149" s="60" t="s">
        <v>59</v>
      </c>
      <c r="M149" s="30" t="s">
        <v>314</v>
      </c>
      <c r="N149" s="2" t="s">
        <v>353</v>
      </c>
    </row>
    <row r="150" spans="1:14" ht="15.75" hidden="1" thickBot="1" x14ac:dyDescent="0.3">
      <c r="A150" s="2">
        <v>148</v>
      </c>
      <c r="G150" s="208"/>
      <c r="H150" s="31"/>
      <c r="I150" s="56"/>
      <c r="J150" s="61"/>
      <c r="K150" s="62"/>
      <c r="L150" s="62"/>
      <c r="M150" s="32" t="s">
        <v>315</v>
      </c>
      <c r="N150" s="2" t="s">
        <v>353</v>
      </c>
    </row>
    <row r="151" spans="1:14" ht="15.75" hidden="1" thickBot="1" x14ac:dyDescent="0.3">
      <c r="A151" s="2">
        <v>149</v>
      </c>
      <c r="G151" s="33" t="s">
        <v>316</v>
      </c>
      <c r="H151" s="34" t="s">
        <v>317</v>
      </c>
      <c r="I151" s="17"/>
      <c r="J151" s="34"/>
      <c r="K151" s="32" t="s">
        <v>59</v>
      </c>
      <c r="L151" s="35" t="s">
        <v>59</v>
      </c>
      <c r="M151" s="32" t="s">
        <v>318</v>
      </c>
      <c r="N151" s="2" t="s">
        <v>353</v>
      </c>
    </row>
    <row r="152" spans="1:14" hidden="1" x14ac:dyDescent="0.25">
      <c r="A152" s="2">
        <v>150</v>
      </c>
      <c r="G152" s="205" t="s">
        <v>319</v>
      </c>
      <c r="H152" s="21" t="s">
        <v>320</v>
      </c>
      <c r="I152" s="53"/>
      <c r="J152" s="54"/>
      <c r="K152" s="55" t="s">
        <v>10</v>
      </c>
      <c r="L152" s="55" t="s">
        <v>10</v>
      </c>
      <c r="M152" s="22" t="s">
        <v>321</v>
      </c>
      <c r="N152" s="2" t="s">
        <v>353</v>
      </c>
    </row>
    <row r="153" spans="1:14" ht="15.75" hidden="1" thickBot="1" x14ac:dyDescent="0.3">
      <c r="A153" s="2">
        <v>151</v>
      </c>
      <c r="G153" s="206"/>
      <c r="H153" s="23"/>
      <c r="I153" s="56"/>
      <c r="J153" s="57"/>
      <c r="K153" s="58"/>
      <c r="L153" s="58"/>
      <c r="M153" s="19" t="s">
        <v>311</v>
      </c>
      <c r="N153" s="2" t="s">
        <v>353</v>
      </c>
    </row>
    <row r="154" spans="1:14" ht="16.5" hidden="1" thickBot="1" x14ac:dyDescent="0.3">
      <c r="A154" s="2">
        <v>152</v>
      </c>
      <c r="G154" s="27" t="s">
        <v>322</v>
      </c>
      <c r="H154" s="11" t="s">
        <v>323</v>
      </c>
      <c r="I154" s="12"/>
      <c r="J154" s="11"/>
      <c r="K154" s="13" t="s">
        <v>12</v>
      </c>
      <c r="L154" s="14" t="s">
        <v>12</v>
      </c>
      <c r="M154" s="13" t="s">
        <v>12</v>
      </c>
      <c r="N154" s="2" t="s">
        <v>355</v>
      </c>
    </row>
    <row r="155" spans="1:14" ht="15.75" hidden="1" thickBot="1" x14ac:dyDescent="0.3">
      <c r="A155" s="2">
        <v>153</v>
      </c>
      <c r="G155" s="24" t="s">
        <v>324</v>
      </c>
      <c r="H155" s="18" t="s">
        <v>325</v>
      </c>
      <c r="I155" s="17"/>
      <c r="J155" s="18"/>
      <c r="K155" s="19" t="s">
        <v>10</v>
      </c>
      <c r="L155" s="20" t="s">
        <v>10</v>
      </c>
      <c r="M155" s="19" t="s">
        <v>295</v>
      </c>
      <c r="N155" s="2" t="s">
        <v>355</v>
      </c>
    </row>
    <row r="156" spans="1:14" ht="15.75" hidden="1" thickBot="1" x14ac:dyDescent="0.3">
      <c r="A156" s="2">
        <v>154</v>
      </c>
      <c r="G156" s="24" t="s">
        <v>326</v>
      </c>
      <c r="H156" s="18" t="s">
        <v>327</v>
      </c>
      <c r="I156" s="17"/>
      <c r="J156" s="18"/>
      <c r="K156" s="19" t="s">
        <v>10</v>
      </c>
      <c r="L156" s="20" t="s">
        <v>10</v>
      </c>
      <c r="M156" s="19" t="s">
        <v>328</v>
      </c>
      <c r="N156" s="2" t="s">
        <v>355</v>
      </c>
    </row>
    <row r="157" spans="1:14" ht="15.75" hidden="1" thickBot="1" x14ac:dyDescent="0.3">
      <c r="A157" s="2">
        <v>155</v>
      </c>
      <c r="G157" s="24" t="s">
        <v>329</v>
      </c>
      <c r="H157" s="18" t="s">
        <v>330</v>
      </c>
      <c r="I157" s="17"/>
      <c r="J157" s="18"/>
      <c r="K157" s="19" t="s">
        <v>10</v>
      </c>
      <c r="L157" s="20" t="s">
        <v>10</v>
      </c>
      <c r="M157" s="19" t="s">
        <v>295</v>
      </c>
      <c r="N157" s="2" t="s">
        <v>355</v>
      </c>
    </row>
    <row r="158" spans="1:14" ht="25.5" hidden="1" x14ac:dyDescent="0.25">
      <c r="A158" s="2">
        <v>156</v>
      </c>
      <c r="G158" s="207" t="s">
        <v>331</v>
      </c>
      <c r="H158" s="29" t="s">
        <v>332</v>
      </c>
      <c r="I158" s="53"/>
      <c r="J158" s="59"/>
      <c r="K158" s="60" t="s">
        <v>59</v>
      </c>
      <c r="L158" s="60" t="s">
        <v>59</v>
      </c>
      <c r="M158" s="30" t="s">
        <v>333</v>
      </c>
      <c r="N158" s="2" t="s">
        <v>355</v>
      </c>
    </row>
    <row r="159" spans="1:14" ht="15.75" hidden="1" thickBot="1" x14ac:dyDescent="0.3">
      <c r="A159" s="2">
        <v>157</v>
      </c>
      <c r="G159" s="208"/>
      <c r="H159" s="31"/>
      <c r="I159" s="56"/>
      <c r="J159" s="61"/>
      <c r="K159" s="62"/>
      <c r="L159" s="62"/>
      <c r="M159" s="32" t="s">
        <v>334</v>
      </c>
      <c r="N159" s="2" t="s">
        <v>355</v>
      </c>
    </row>
    <row r="160" spans="1:14" ht="16.5" hidden="1" thickBot="1" x14ac:dyDescent="0.3">
      <c r="A160" s="2">
        <v>158</v>
      </c>
      <c r="G160" s="27" t="s">
        <v>335</v>
      </c>
      <c r="H160" s="11" t="s">
        <v>336</v>
      </c>
      <c r="I160" s="12"/>
      <c r="J160" s="11"/>
      <c r="K160" s="13" t="s">
        <v>12</v>
      </c>
      <c r="L160" s="14" t="s">
        <v>12</v>
      </c>
      <c r="M160" s="13" t="s">
        <v>12</v>
      </c>
      <c r="N160" s="2" t="s">
        <v>355</v>
      </c>
    </row>
    <row r="161" spans="1:14" hidden="1" x14ac:dyDescent="0.25">
      <c r="A161" s="2">
        <v>159</v>
      </c>
      <c r="G161" s="205" t="s">
        <v>337</v>
      </c>
      <c r="H161" s="21" t="s">
        <v>338</v>
      </c>
      <c r="I161" s="53"/>
      <c r="J161" s="54"/>
      <c r="K161" s="55" t="s">
        <v>10</v>
      </c>
      <c r="L161" s="55" t="s">
        <v>10</v>
      </c>
      <c r="M161" s="22" t="s">
        <v>295</v>
      </c>
      <c r="N161" s="2" t="s">
        <v>355</v>
      </c>
    </row>
    <row r="162" spans="1:14" ht="15.75" hidden="1" thickBot="1" x14ac:dyDescent="0.3">
      <c r="A162" s="2">
        <v>160</v>
      </c>
      <c r="G162" s="206"/>
      <c r="H162" s="23"/>
      <c r="I162" s="56"/>
      <c r="J162" s="57"/>
      <c r="K162" s="58"/>
      <c r="L162" s="58"/>
      <c r="M162" s="19" t="s">
        <v>304</v>
      </c>
      <c r="N162" s="2" t="s">
        <v>355</v>
      </c>
    </row>
    <row r="163" spans="1:14" ht="15.75" hidden="1" thickBot="1" x14ac:dyDescent="0.3">
      <c r="A163" s="2">
        <v>161</v>
      </c>
      <c r="G163" s="24" t="s">
        <v>339</v>
      </c>
      <c r="H163" s="18" t="s">
        <v>340</v>
      </c>
      <c r="I163" s="17"/>
      <c r="J163" s="18"/>
      <c r="K163" s="19" t="s">
        <v>10</v>
      </c>
      <c r="L163" s="20" t="s">
        <v>10</v>
      </c>
      <c r="M163" s="19" t="s">
        <v>295</v>
      </c>
      <c r="N163" s="2" t="s">
        <v>355</v>
      </c>
    </row>
    <row r="164" spans="1:14" ht="39" hidden="1" thickBot="1" x14ac:dyDescent="0.3">
      <c r="A164" s="2">
        <v>162</v>
      </c>
      <c r="G164" s="24" t="s">
        <v>341</v>
      </c>
      <c r="H164" s="16" t="s">
        <v>342</v>
      </c>
      <c r="I164" s="17"/>
      <c r="J164" s="18"/>
      <c r="K164" s="19" t="s">
        <v>10</v>
      </c>
      <c r="L164" s="20" t="s">
        <v>10</v>
      </c>
      <c r="M164" s="19" t="s">
        <v>343</v>
      </c>
      <c r="N164" s="2" t="s">
        <v>355</v>
      </c>
    </row>
    <row r="165" spans="1:14" ht="15.75" hidden="1" thickBot="1" x14ac:dyDescent="0.3">
      <c r="A165" s="2">
        <v>163</v>
      </c>
      <c r="G165" s="24" t="s">
        <v>344</v>
      </c>
      <c r="H165" s="18" t="s">
        <v>345</v>
      </c>
      <c r="I165" s="17"/>
      <c r="J165" s="18"/>
      <c r="K165" s="19" t="s">
        <v>10</v>
      </c>
      <c r="L165" s="20" t="s">
        <v>10</v>
      </c>
      <c r="M165" s="19" t="s">
        <v>346</v>
      </c>
      <c r="N165" s="2" t="s">
        <v>355</v>
      </c>
    </row>
    <row r="166" spans="1:14" ht="15.75" hidden="1" thickBot="1" x14ac:dyDescent="0.3">
      <c r="A166" s="2">
        <v>164</v>
      </c>
      <c r="G166" s="24" t="s">
        <v>347</v>
      </c>
      <c r="H166" s="18" t="s">
        <v>348</v>
      </c>
      <c r="I166" s="17"/>
      <c r="J166" s="18"/>
      <c r="K166" s="19" t="s">
        <v>10</v>
      </c>
      <c r="L166" s="20" t="s">
        <v>10</v>
      </c>
      <c r="M166" s="19" t="s">
        <v>36</v>
      </c>
      <c r="N166" s="2" t="s">
        <v>355</v>
      </c>
    </row>
    <row r="167" spans="1:14" x14ac:dyDescent="0.25">
      <c r="G167" s="43"/>
    </row>
  </sheetData>
  <autoFilter ref="A2:N166" xr:uid="{00000000-0009-0000-0000-000000000000}">
    <filterColumn colId="13">
      <filters>
        <filter val="п"/>
      </filters>
    </filterColumn>
  </autoFilter>
  <mergeCells count="21">
    <mergeCell ref="G28:G29"/>
    <mergeCell ref="G63:G64"/>
    <mergeCell ref="G83:G84"/>
    <mergeCell ref="G72:G73"/>
    <mergeCell ref="G94:G95"/>
    <mergeCell ref="G92:G93"/>
    <mergeCell ref="G102:G103"/>
    <mergeCell ref="G122:G123"/>
    <mergeCell ref="G120:G121"/>
    <mergeCell ref="G133:G134"/>
    <mergeCell ref="G131:G132"/>
    <mergeCell ref="G135:G136"/>
    <mergeCell ref="G141:G142"/>
    <mergeCell ref="G139:G140"/>
    <mergeCell ref="G147:G148"/>
    <mergeCell ref="G143:G144"/>
    <mergeCell ref="G152:G153"/>
    <mergeCell ref="G149:G150"/>
    <mergeCell ref="G161:G162"/>
    <mergeCell ref="G158:G159"/>
    <mergeCell ref="G137:G13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8"/>
  <sheetViews>
    <sheetView showGridLines="0" topLeftCell="D1" zoomScale="90" zoomScaleNormal="90" workbookViewId="0">
      <pane ySplit="2" topLeftCell="A3" activePane="bottomLeft" state="frozen"/>
      <selection activeCell="D1" sqref="D1"/>
      <selection pane="bottomLeft" activeCell="F4" sqref="F4"/>
    </sheetView>
  </sheetViews>
  <sheetFormatPr defaultColWidth="8.7109375" defaultRowHeight="15" x14ac:dyDescent="0.2"/>
  <cols>
    <col min="1" max="3" width="0" style="2" hidden="1" customWidth="1"/>
    <col min="4" max="4" width="7.5703125" style="2" customWidth="1"/>
    <col min="5" max="5" width="63.140625" style="2" customWidth="1"/>
    <col min="6" max="6" width="74.28515625" style="134" customWidth="1"/>
    <col min="7" max="7" width="104.140625" style="2" customWidth="1"/>
    <col min="8" max="10" width="12.28515625" style="115" hidden="1" customWidth="1"/>
    <col min="11" max="11" width="17.42578125" style="44" hidden="1" customWidth="1"/>
    <col min="12" max="12" width="0" style="116" hidden="1" customWidth="1"/>
    <col min="13" max="16384" width="8.7109375" style="2"/>
  </cols>
  <sheetData>
    <row r="1" spans="1:12" s="110" customFormat="1" ht="21.75" thickBot="1" x14ac:dyDescent="0.3">
      <c r="D1" s="136" t="s">
        <v>699</v>
      </c>
      <c r="F1" s="107"/>
      <c r="H1" s="109"/>
      <c r="I1" s="109"/>
      <c r="J1" s="109"/>
      <c r="K1" s="105" t="e">
        <f>IF(SUM(J:J)&gt;1,"Ошибки в пунктах ","Ошибка в пункте ")&amp;K4&amp;K5&amp;K6&amp;K3&amp;K7&amp;K8&amp;K9&amp;K10&amp;K11&amp;K12&amp;#REF!&amp;#REF!&amp;K13&amp;K14&amp;K15&amp;K16&amp;K17&amp;K18&amp;K19&amp;K20&amp;K21&amp;K22&amp;K23&amp;K24&amp;K25&amp;K26&amp;K27&amp;K28</f>
        <v>#REF!</v>
      </c>
      <c r="L1" s="105"/>
    </row>
    <row r="2" spans="1:12" s="188" customFormat="1" ht="19.5" thickBot="1" x14ac:dyDescent="0.3">
      <c r="B2" s="188" t="s">
        <v>359</v>
      </c>
      <c r="C2" s="188" t="s">
        <v>356</v>
      </c>
      <c r="D2" s="167" t="s">
        <v>358</v>
      </c>
      <c r="E2" s="189" t="s">
        <v>597</v>
      </c>
      <c r="F2" s="168" t="s">
        <v>536</v>
      </c>
      <c r="G2" s="169" t="s">
        <v>539</v>
      </c>
      <c r="H2" s="190" t="s">
        <v>744</v>
      </c>
      <c r="I2" s="190" t="s">
        <v>751</v>
      </c>
      <c r="J2" s="190" t="s">
        <v>745</v>
      </c>
      <c r="K2" s="191" t="s">
        <v>750</v>
      </c>
      <c r="L2" s="116" t="s">
        <v>755</v>
      </c>
    </row>
    <row r="3" spans="1:12" s="110" customFormat="1" ht="150" x14ac:dyDescent="0.2">
      <c r="A3" s="110">
        <v>85</v>
      </c>
      <c r="B3" s="110">
        <v>71</v>
      </c>
      <c r="C3" s="110" t="s">
        <v>496</v>
      </c>
      <c r="D3" s="160" t="s">
        <v>652</v>
      </c>
      <c r="E3" s="192" t="s">
        <v>677</v>
      </c>
      <c r="F3" s="88" t="s">
        <v>843</v>
      </c>
      <c r="G3" s="193" t="s">
        <v>678</v>
      </c>
      <c r="H3" s="115">
        <v>1</v>
      </c>
      <c r="I3" s="115">
        <f>--AND(NOT(ISBLANK(F3)),J3&lt;&gt;1,H3=1,F3&lt;&gt;L3)</f>
        <v>1</v>
      </c>
      <c r="J3" s="115"/>
      <c r="K3" s="134" t="str">
        <f>IF(J3=1,D3&amp;IF(SUM($J4:J39)&gt;0,", ",""),"")</f>
        <v/>
      </c>
      <c r="L3" s="116" t="s">
        <v>556</v>
      </c>
    </row>
    <row r="4" spans="1:12" s="110" customFormat="1" ht="150" x14ac:dyDescent="0.2">
      <c r="A4" s="110">
        <v>88</v>
      </c>
      <c r="B4" s="110">
        <v>72</v>
      </c>
      <c r="C4" s="110" t="s">
        <v>499</v>
      </c>
      <c r="D4" s="194" t="s">
        <v>662</v>
      </c>
      <c r="E4" s="161" t="s">
        <v>679</v>
      </c>
      <c r="F4" s="86" t="s">
        <v>844</v>
      </c>
      <c r="G4" s="149" t="s">
        <v>680</v>
      </c>
      <c r="H4" s="115">
        <v>1</v>
      </c>
      <c r="I4" s="115">
        <f t="shared" ref="I4:I12" si="0">--AND(NOT(ISBLANK(F4)),J4&lt;&gt;1,H4=1,F4&lt;&gt;L4)</f>
        <v>1</v>
      </c>
      <c r="J4" s="115"/>
      <c r="K4" s="134" t="str">
        <f>IF(J4=1,D4&amp;IF(SUM($J5:J40)&gt;0,", ",""),"")</f>
        <v/>
      </c>
      <c r="L4" s="116" t="s">
        <v>556</v>
      </c>
    </row>
    <row r="5" spans="1:12" s="110" customFormat="1" ht="30" x14ac:dyDescent="0.2">
      <c r="A5" s="110">
        <v>89</v>
      </c>
      <c r="B5" s="110">
        <v>73</v>
      </c>
      <c r="C5" s="110" t="s">
        <v>500</v>
      </c>
      <c r="D5" s="194" t="s">
        <v>667</v>
      </c>
      <c r="E5" s="161" t="s">
        <v>681</v>
      </c>
      <c r="F5" s="86" t="s">
        <v>849</v>
      </c>
      <c r="G5" s="149" t="s">
        <v>682</v>
      </c>
      <c r="H5" s="115">
        <v>1</v>
      </c>
      <c r="I5" s="115">
        <f t="shared" si="0"/>
        <v>1</v>
      </c>
      <c r="J5" s="115"/>
      <c r="K5" s="134" t="str">
        <f>IF(J5=1,D5&amp;IF(SUM($J6:J41)&gt;0,", ",""),"")</f>
        <v/>
      </c>
      <c r="L5" s="116" t="s">
        <v>556</v>
      </c>
    </row>
    <row r="6" spans="1:12" s="110" customFormat="1" ht="45" x14ac:dyDescent="0.2">
      <c r="A6" s="110">
        <v>97</v>
      </c>
      <c r="C6" s="110" t="s">
        <v>506</v>
      </c>
      <c r="D6" s="194" t="s">
        <v>683</v>
      </c>
      <c r="E6" s="161" t="s">
        <v>684</v>
      </c>
      <c r="F6" s="86" t="s">
        <v>845</v>
      </c>
      <c r="G6" s="149" t="s">
        <v>685</v>
      </c>
      <c r="H6" s="115">
        <v>1</v>
      </c>
      <c r="I6" s="115">
        <f t="shared" si="0"/>
        <v>1</v>
      </c>
      <c r="J6" s="115"/>
      <c r="K6" s="134" t="str">
        <f>IF(J6=1,D6&amp;IF(SUM($J7:J42)&gt;0,", ",""),"")</f>
        <v/>
      </c>
      <c r="L6" s="116" t="s">
        <v>556</v>
      </c>
    </row>
    <row r="7" spans="1:12" s="110" customFormat="1" ht="90" x14ac:dyDescent="0.2">
      <c r="A7" s="110">
        <v>98</v>
      </c>
      <c r="B7" s="110">
        <v>74</v>
      </c>
      <c r="C7" s="110" t="s">
        <v>507</v>
      </c>
      <c r="D7" s="194" t="s">
        <v>670</v>
      </c>
      <c r="E7" s="161" t="s">
        <v>793</v>
      </c>
      <c r="F7" s="86" t="s">
        <v>847</v>
      </c>
      <c r="G7" s="149" t="s">
        <v>686</v>
      </c>
      <c r="H7" s="115">
        <v>1</v>
      </c>
      <c r="I7" s="115">
        <f t="shared" si="0"/>
        <v>1</v>
      </c>
      <c r="J7" s="115"/>
      <c r="K7" s="134" t="str">
        <f>IF(J7=1,D7&amp;IF(SUM($J8:J43)&gt;0,", ",""),"")</f>
        <v/>
      </c>
      <c r="L7" s="116" t="s">
        <v>556</v>
      </c>
    </row>
    <row r="8" spans="1:12" s="110" customFormat="1" ht="45" x14ac:dyDescent="0.2">
      <c r="A8" s="110">
        <v>99</v>
      </c>
      <c r="B8" s="110">
        <v>75</v>
      </c>
      <c r="C8" s="110" t="s">
        <v>508</v>
      </c>
      <c r="D8" s="194" t="s">
        <v>687</v>
      </c>
      <c r="E8" s="161" t="s">
        <v>688</v>
      </c>
      <c r="F8" s="86" t="s">
        <v>846</v>
      </c>
      <c r="G8" s="149" t="s">
        <v>689</v>
      </c>
      <c r="H8" s="115">
        <v>1</v>
      </c>
      <c r="I8" s="115">
        <f t="shared" si="0"/>
        <v>1</v>
      </c>
      <c r="J8" s="115"/>
      <c r="K8" s="134" t="str">
        <f>IF(J8=1,D8&amp;IF(SUM($J9:J44)&gt;0,", ",""),"")</f>
        <v/>
      </c>
      <c r="L8" s="116" t="s">
        <v>556</v>
      </c>
    </row>
    <row r="9" spans="1:12" s="110" customFormat="1" ht="45" x14ac:dyDescent="0.2">
      <c r="A9" s="110">
        <v>100</v>
      </c>
      <c r="B9" s="110">
        <v>76</v>
      </c>
      <c r="C9" s="110" t="s">
        <v>509</v>
      </c>
      <c r="D9" s="194" t="s">
        <v>690</v>
      </c>
      <c r="E9" s="161" t="s">
        <v>691</v>
      </c>
      <c r="F9" s="86" t="s">
        <v>848</v>
      </c>
      <c r="G9" s="149" t="s">
        <v>692</v>
      </c>
      <c r="H9" s="115">
        <v>1</v>
      </c>
      <c r="I9" s="115">
        <f t="shared" si="0"/>
        <v>1</v>
      </c>
      <c r="J9" s="115"/>
      <c r="K9" s="134" t="str">
        <f>IF(J9=1,D9&amp;IF(SUM($J10:J45)&gt;0,", ",""),"")</f>
        <v/>
      </c>
      <c r="L9" s="116" t="s">
        <v>556</v>
      </c>
    </row>
    <row r="10" spans="1:12" s="110" customFormat="1" ht="60" x14ac:dyDescent="0.2">
      <c r="A10" s="110">
        <v>102</v>
      </c>
      <c r="B10" s="110">
        <v>78</v>
      </c>
      <c r="C10" s="110" t="s">
        <v>510</v>
      </c>
      <c r="D10" s="194" t="s">
        <v>693</v>
      </c>
      <c r="E10" s="161" t="s">
        <v>794</v>
      </c>
      <c r="F10" s="86" t="s">
        <v>850</v>
      </c>
      <c r="G10" s="149" t="s">
        <v>694</v>
      </c>
      <c r="H10" s="115">
        <v>1</v>
      </c>
      <c r="I10" s="115">
        <f t="shared" si="0"/>
        <v>1</v>
      </c>
      <c r="J10" s="115"/>
      <c r="K10" s="134" t="str">
        <f>IF(J10=1,D10&amp;IF(SUM($J11:J46)&gt;0,", ",""),"")</f>
        <v/>
      </c>
      <c r="L10" s="116" t="s">
        <v>556</v>
      </c>
    </row>
    <row r="11" spans="1:12" s="110" customFormat="1" ht="105" x14ac:dyDescent="0.2">
      <c r="A11" s="110">
        <v>103</v>
      </c>
      <c r="B11" s="110">
        <v>79</v>
      </c>
      <c r="C11" s="110" t="s">
        <v>511</v>
      </c>
      <c r="D11" s="194" t="s">
        <v>695</v>
      </c>
      <c r="E11" s="161" t="s">
        <v>696</v>
      </c>
      <c r="F11" s="86" t="s">
        <v>851</v>
      </c>
      <c r="G11" s="149" t="s">
        <v>697</v>
      </c>
      <c r="H11" s="115">
        <v>1</v>
      </c>
      <c r="I11" s="115">
        <f t="shared" si="0"/>
        <v>1</v>
      </c>
      <c r="J11" s="115"/>
      <c r="K11" s="134" t="str">
        <f>IF(J11=1,D11&amp;IF(SUM($J12:J47)&gt;0,", ",""),"")</f>
        <v/>
      </c>
      <c r="L11" s="116" t="s">
        <v>556</v>
      </c>
    </row>
    <row r="12" spans="1:12" s="110" customFormat="1" ht="45.75" thickBot="1" x14ac:dyDescent="0.25">
      <c r="A12" s="110">
        <v>104</v>
      </c>
      <c r="B12" s="110">
        <v>80</v>
      </c>
      <c r="C12" s="110" t="s">
        <v>512</v>
      </c>
      <c r="D12" s="162" t="s">
        <v>698</v>
      </c>
      <c r="E12" s="163" t="s">
        <v>795</v>
      </c>
      <c r="F12" s="87" t="s">
        <v>852</v>
      </c>
      <c r="G12" s="164" t="s">
        <v>796</v>
      </c>
      <c r="H12" s="115">
        <v>1</v>
      </c>
      <c r="I12" s="115">
        <f t="shared" si="0"/>
        <v>1</v>
      </c>
      <c r="J12" s="115"/>
      <c r="K12" s="134" t="str">
        <f>IF(J12=1,D12&amp;IF(SUM($J13:J48)&gt;0,", ",""),"")</f>
        <v/>
      </c>
      <c r="L12" s="116" t="s">
        <v>556</v>
      </c>
    </row>
    <row r="13" spans="1:12" x14ac:dyDescent="0.2">
      <c r="K13" s="134"/>
    </row>
    <row r="14" spans="1:12" x14ac:dyDescent="0.2">
      <c r="K14" s="134"/>
    </row>
    <row r="15" spans="1:12" x14ac:dyDescent="0.2">
      <c r="K15" s="134"/>
    </row>
    <row r="16" spans="1:12" x14ac:dyDescent="0.2">
      <c r="K16" s="134"/>
    </row>
    <row r="17" spans="11:11" x14ac:dyDescent="0.2">
      <c r="K17" s="134"/>
    </row>
    <row r="18" spans="11:11" x14ac:dyDescent="0.2">
      <c r="K18" s="134"/>
    </row>
    <row r="19" spans="11:11" x14ac:dyDescent="0.2">
      <c r="K19" s="134"/>
    </row>
    <row r="20" spans="11:11" x14ac:dyDescent="0.2">
      <c r="K20" s="134"/>
    </row>
    <row r="21" spans="11:11" x14ac:dyDescent="0.2">
      <c r="K21" s="134"/>
    </row>
    <row r="22" spans="11:11" x14ac:dyDescent="0.2">
      <c r="K22" s="134"/>
    </row>
    <row r="23" spans="11:11" x14ac:dyDescent="0.2">
      <c r="K23" s="134"/>
    </row>
    <row r="24" spans="11:11" x14ac:dyDescent="0.2">
      <c r="K24" s="134"/>
    </row>
    <row r="25" spans="11:11" x14ac:dyDescent="0.2">
      <c r="K25" s="134"/>
    </row>
    <row r="26" spans="11:11" x14ac:dyDescent="0.2">
      <c r="K26" s="134"/>
    </row>
    <row r="27" spans="11:11" x14ac:dyDescent="0.2">
      <c r="K27" s="134"/>
    </row>
    <row r="28" spans="11:11" x14ac:dyDescent="0.2">
      <c r="K28" s="134"/>
    </row>
  </sheetData>
  <sheetProtection algorithmName="SHA-512" hashValue="hGzlLnnQmt6Ss7HFmph2z1sRBlbwXrF19m201J3GBrOJBdq/AEZ+2oHDHDB5al0NeSvYKgzcVCLYybQqW2Jghg==" saltValue="FXrxH89e7oqOKD4UtIctpQ==" spinCount="100000" sheet="1" objects="1" scenarios="1" formatRows="0" selectLockedCells="1"/>
  <conditionalFormatting sqref="F3:F44">
    <cfRule type="expression" dxfId="10" priority="4" stopIfTrue="1">
      <formula>$J3=1</formula>
    </cfRule>
    <cfRule type="expression" dxfId="9" priority="5" stopIfTrue="1">
      <formula>$I3=1</formula>
    </cfRule>
    <cfRule type="expression" dxfId="8" priority="6">
      <formula>$H3=1</formula>
    </cfRule>
  </conditionalFormatting>
  <dataValidations count="1">
    <dataValidation allowBlank="1" showInputMessage="1" showErrorMessage="1" prompt="Введите текст" sqref="F3:F12" xr:uid="{00000000-0002-0000-0900-000000000000}"/>
  </dataValidations>
  <pageMargins left="0.25" right="0.25" top="0.75" bottom="0.75" header="0.3" footer="0.3"/>
  <pageSetup paperSize="9" scale="9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A1:I22"/>
  <sheetViews>
    <sheetView showGridLines="0" showRowColHeaders="0" topLeftCell="B1" workbookViewId="0">
      <selection activeCell="L9" sqref="L9"/>
    </sheetView>
  </sheetViews>
  <sheetFormatPr defaultRowHeight="15" x14ac:dyDescent="0.25"/>
  <cols>
    <col min="1" max="1" width="0" hidden="1" customWidth="1"/>
    <col min="2" max="2" width="29.7109375" customWidth="1"/>
    <col min="3" max="3" width="42.5703125" customWidth="1"/>
    <col min="4" max="4" width="20.85546875" customWidth="1"/>
    <col min="5" max="5" width="20.5703125" customWidth="1"/>
    <col min="6" max="6" width="17.42578125" customWidth="1"/>
    <col min="7" max="7" width="8.7109375" style="78" customWidth="1"/>
  </cols>
  <sheetData>
    <row r="1" spans="1:9" ht="21" x14ac:dyDescent="0.35">
      <c r="B1" s="90" t="s">
        <v>779</v>
      </c>
    </row>
    <row r="3" spans="1:9" ht="37.5" x14ac:dyDescent="0.25">
      <c r="B3" s="85" t="s">
        <v>752</v>
      </c>
      <c r="D3" s="80" t="s">
        <v>737</v>
      </c>
      <c r="E3" s="80" t="s">
        <v>747</v>
      </c>
      <c r="F3" s="80" t="s">
        <v>749</v>
      </c>
      <c r="G3" s="81" t="str">
        <f ca="1">IF(LEN(G4&amp;G5&amp;G6&amp;G7&amp;G8&amp;G9&amp;G10)&gt;1,"Обнаруженные ошибки:","")</f>
        <v/>
      </c>
    </row>
    <row r="4" spans="1:9" s="76" customFormat="1" ht="24.75" customHeight="1" x14ac:dyDescent="0.25">
      <c r="A4" s="77" t="s">
        <v>738</v>
      </c>
      <c r="B4" s="211" t="s">
        <v>730</v>
      </c>
      <c r="C4" s="212"/>
      <c r="D4" s="82">
        <f ca="1">SUM(INDIRECT("'"&amp;A4&amp;"'!"&amp;"H:H"))</f>
        <v>16</v>
      </c>
      <c r="E4" s="82">
        <f ca="1">D4-SUM(INDIRECT("'"&amp;A4&amp;"'!"&amp;"I:I"))</f>
        <v>0</v>
      </c>
      <c r="F4" s="82">
        <f ca="1">SUM(INDIRECT("'"&amp;A4&amp;"'!"&amp;"J:J"))</f>
        <v>0</v>
      </c>
      <c r="G4" s="81" t="str">
        <f ca="1">IF(F4&gt;0,INDIRECT("'"&amp;A4&amp;"'!"&amp;"K1"),"")</f>
        <v/>
      </c>
      <c r="I4" s="77"/>
    </row>
    <row r="5" spans="1:9" s="76" customFormat="1" ht="24.75" customHeight="1" x14ac:dyDescent="0.25">
      <c r="A5" s="77" t="s">
        <v>739</v>
      </c>
      <c r="B5" s="211" t="s">
        <v>731</v>
      </c>
      <c r="C5" s="212"/>
      <c r="D5" s="82">
        <f t="shared" ref="D5:D10" ca="1" si="0">SUM(INDIRECT("'"&amp;A5&amp;"'!"&amp;"H:H"))</f>
        <v>18</v>
      </c>
      <c r="E5" s="82">
        <f t="shared" ref="E5:E10" ca="1" si="1">D5-SUM(INDIRECT("'"&amp;A5&amp;"'!"&amp;"I:I"))</f>
        <v>2</v>
      </c>
      <c r="F5" s="82">
        <f t="shared" ref="F5:F10" ca="1" si="2">SUM(INDIRECT("'"&amp;A5&amp;"'!"&amp;"J:J"))</f>
        <v>0</v>
      </c>
      <c r="G5" s="81" t="str">
        <f t="shared" ref="G5:G10" ca="1" si="3">IF(F5&gt;0,INDIRECT("'"&amp;A5&amp;"'!"&amp;"K1"),"")</f>
        <v/>
      </c>
      <c r="I5" s="77"/>
    </row>
    <row r="6" spans="1:9" s="76" customFormat="1" ht="24.75" customHeight="1" x14ac:dyDescent="0.25">
      <c r="A6" s="77" t="s">
        <v>740</v>
      </c>
      <c r="B6" s="211" t="s">
        <v>732</v>
      </c>
      <c r="C6" s="212"/>
      <c r="D6" s="82">
        <f t="shared" ca="1" si="0"/>
        <v>30</v>
      </c>
      <c r="E6" s="82">
        <f t="shared" ca="1" si="1"/>
        <v>0</v>
      </c>
      <c r="F6" s="82">
        <f t="shared" ca="1" si="2"/>
        <v>0</v>
      </c>
      <c r="G6" s="81" t="str">
        <f t="shared" ca="1" si="3"/>
        <v/>
      </c>
      <c r="I6" s="77"/>
    </row>
    <row r="7" spans="1:9" s="76" customFormat="1" ht="24.75" customHeight="1" x14ac:dyDescent="0.25">
      <c r="A7" s="77" t="s">
        <v>741</v>
      </c>
      <c r="B7" s="211" t="s">
        <v>733</v>
      </c>
      <c r="C7" s="212"/>
      <c r="D7" s="82">
        <f t="shared" ca="1" si="0"/>
        <v>12</v>
      </c>
      <c r="E7" s="82">
        <f t="shared" ca="1" si="1"/>
        <v>0</v>
      </c>
      <c r="F7" s="82">
        <f t="shared" ca="1" si="2"/>
        <v>0</v>
      </c>
      <c r="G7" s="81" t="str">
        <f t="shared" ca="1" si="3"/>
        <v/>
      </c>
      <c r="I7" s="77"/>
    </row>
    <row r="8" spans="1:9" s="76" customFormat="1" ht="24.75" customHeight="1" x14ac:dyDescent="0.25">
      <c r="A8" s="77" t="s">
        <v>746</v>
      </c>
      <c r="B8" s="211" t="s">
        <v>734</v>
      </c>
      <c r="C8" s="212"/>
      <c r="D8" s="82">
        <f t="shared" ca="1" si="0"/>
        <v>17</v>
      </c>
      <c r="E8" s="82">
        <f t="shared" ca="1" si="1"/>
        <v>0</v>
      </c>
      <c r="F8" s="82">
        <f t="shared" ca="1" si="2"/>
        <v>0</v>
      </c>
      <c r="G8" s="81" t="str">
        <f t="shared" ca="1" si="3"/>
        <v/>
      </c>
      <c r="I8" s="77"/>
    </row>
    <row r="9" spans="1:9" s="76" customFormat="1" ht="24.75" customHeight="1" x14ac:dyDescent="0.25">
      <c r="A9" s="77" t="s">
        <v>742</v>
      </c>
      <c r="B9" s="211" t="s">
        <v>735</v>
      </c>
      <c r="C9" s="212"/>
      <c r="D9" s="82">
        <f t="shared" ca="1" si="0"/>
        <v>1</v>
      </c>
      <c r="E9" s="82">
        <f t="shared" ca="1" si="1"/>
        <v>0</v>
      </c>
      <c r="F9" s="82">
        <f t="shared" ca="1" si="2"/>
        <v>0</v>
      </c>
      <c r="G9" s="81" t="str">
        <f t="shared" ca="1" si="3"/>
        <v/>
      </c>
      <c r="I9" s="77"/>
    </row>
    <row r="10" spans="1:9" s="76" customFormat="1" ht="24.75" customHeight="1" x14ac:dyDescent="0.25">
      <c r="A10" s="77" t="s">
        <v>743</v>
      </c>
      <c r="B10" s="211" t="s">
        <v>736</v>
      </c>
      <c r="C10" s="212"/>
      <c r="D10" s="82">
        <f t="shared" ca="1" si="0"/>
        <v>10</v>
      </c>
      <c r="E10" s="82">
        <f t="shared" ca="1" si="1"/>
        <v>0</v>
      </c>
      <c r="F10" s="82">
        <f t="shared" ca="1" si="2"/>
        <v>0</v>
      </c>
      <c r="G10" s="81" t="str">
        <f t="shared" ca="1" si="3"/>
        <v/>
      </c>
      <c r="I10" s="77"/>
    </row>
    <row r="11" spans="1:9" s="76" customFormat="1" ht="24.75" customHeight="1" x14ac:dyDescent="0.25">
      <c r="C11" s="83" t="s">
        <v>748</v>
      </c>
      <c r="D11" s="84">
        <f t="shared" ref="D11:F11" ca="1" si="4">SUM(D4:D10)</f>
        <v>104</v>
      </c>
      <c r="E11" s="84">
        <f t="shared" ca="1" si="4"/>
        <v>2</v>
      </c>
      <c r="F11" s="84">
        <f t="shared" ca="1" si="4"/>
        <v>0</v>
      </c>
      <c r="G11" s="79"/>
    </row>
    <row r="13" spans="1:9" ht="20.25" customHeight="1" x14ac:dyDescent="0.25">
      <c r="B13" s="213" t="str">
        <f ca="1">IF(F11&gt;0,"ВНИМАНИЕ: АНКЕТА СОДЕРЖИТ ОШИБКИ",IF(E11&gt;0,"ВНИМАНИЕ: ЗАПОЛНЕНЫ НЕ ВСЕ ПУНКТЫ АНКЕТЫ","АНКЕТА ЗАПОЛНЕНА, ТЕХНИЧЕСКИЕ ОШИБКИ НЕ ОБНАРУЖЕНЫ"))</f>
        <v>ВНИМАНИЕ: ЗАПОЛНЕНЫ НЕ ВСЕ ПУНКТЫ АНКЕТЫ</v>
      </c>
      <c r="C13" s="214"/>
      <c r="D13" s="214"/>
      <c r="E13" s="214"/>
      <c r="F13" s="215"/>
    </row>
    <row r="14" spans="1:9" ht="20.25" customHeight="1" x14ac:dyDescent="0.25">
      <c r="B14" s="216"/>
      <c r="C14" s="217"/>
      <c r="D14" s="217"/>
      <c r="E14" s="217"/>
      <c r="F14" s="218"/>
    </row>
    <row r="16" spans="1:9" ht="15.75" thickBot="1" x14ac:dyDescent="0.3"/>
    <row r="17" spans="2:6" ht="84" customHeight="1" thickBot="1" x14ac:dyDescent="0.3">
      <c r="B17" s="219" t="s">
        <v>778</v>
      </c>
      <c r="C17" s="220"/>
      <c r="D17" s="220"/>
      <c r="E17" s="220"/>
      <c r="F17" s="94" t="s">
        <v>777</v>
      </c>
    </row>
    <row r="18" spans="2:6" ht="15.75" thickBot="1" x14ac:dyDescent="0.3"/>
    <row r="19" spans="2:6" ht="16.5" thickBot="1" x14ac:dyDescent="0.3">
      <c r="B19" s="89" t="s">
        <v>773</v>
      </c>
      <c r="C19" s="221" t="str">
        <f>'0 Общие сведения'!B9&amp;" ("&amp;'0 Общие сведения'!C9&amp;")"</f>
        <v>Степаненко Алексей Витальевич (Вицепрезидент ССЖД)</v>
      </c>
      <c r="D19" s="222"/>
      <c r="E19" s="222"/>
      <c r="F19" s="223"/>
    </row>
    <row r="22" spans="2:6" x14ac:dyDescent="0.25">
      <c r="C22" s="224"/>
      <c r="D22" s="224"/>
      <c r="E22" s="224"/>
      <c r="F22" s="224"/>
    </row>
  </sheetData>
  <sheetProtection selectLockedCells="1"/>
  <mergeCells count="11">
    <mergeCell ref="B10:C10"/>
    <mergeCell ref="B13:F14"/>
    <mergeCell ref="B17:E17"/>
    <mergeCell ref="C19:F19"/>
    <mergeCell ref="C22:F22"/>
    <mergeCell ref="B9:C9"/>
    <mergeCell ref="B4:C4"/>
    <mergeCell ref="B5:C5"/>
    <mergeCell ref="B6:C6"/>
    <mergeCell ref="B7:C7"/>
    <mergeCell ref="B8:C8"/>
  </mergeCells>
  <conditionalFormatting sqref="F4:F10">
    <cfRule type="cellIs" dxfId="7" priority="8" operator="greaterThan">
      <formula>0</formula>
    </cfRule>
  </conditionalFormatting>
  <conditionalFormatting sqref="E4:E10">
    <cfRule type="cellIs" dxfId="6" priority="7" operator="greaterThan">
      <formula>0</formula>
    </cfRule>
  </conditionalFormatting>
  <conditionalFormatting sqref="E4:F10">
    <cfRule type="cellIs" dxfId="5" priority="6" operator="equal">
      <formula>0</formula>
    </cfRule>
  </conditionalFormatting>
  <conditionalFormatting sqref="F11">
    <cfRule type="cellIs" dxfId="4" priority="5" operator="greaterThan">
      <formula>0</formula>
    </cfRule>
  </conditionalFormatting>
  <conditionalFormatting sqref="E11">
    <cfRule type="cellIs" dxfId="3" priority="4" operator="greaterThan">
      <formula>0</formula>
    </cfRule>
  </conditionalFormatting>
  <conditionalFormatting sqref="E11:F11">
    <cfRule type="cellIs" dxfId="2" priority="3" operator="equal">
      <formula>0</formula>
    </cfRule>
  </conditionalFormatting>
  <conditionalFormatting sqref="B13:F14">
    <cfRule type="expression" dxfId="1" priority="1">
      <formula>$F11&gt;0</formula>
    </cfRule>
    <cfRule type="expression" dxfId="0" priority="2">
      <formula>$E$11&gt;0</formula>
    </cfRule>
  </conditionalFormatting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3"/>
  <sheetViews>
    <sheetView workbookViewId="0">
      <selection activeCell="A13" sqref="A13"/>
    </sheetView>
  </sheetViews>
  <sheetFormatPr defaultRowHeight="15" x14ac:dyDescent="0.25"/>
  <cols>
    <col min="1" max="1" width="8.7109375" style="71"/>
    <col min="2" max="2" width="104.42578125" customWidth="1"/>
    <col min="3" max="3" width="20.7109375" customWidth="1"/>
  </cols>
  <sheetData>
    <row r="1" spans="1:2" ht="19.5" thickBot="1" x14ac:dyDescent="0.3">
      <c r="A1" s="67" t="s">
        <v>360</v>
      </c>
      <c r="B1" s="63" t="s">
        <v>1</v>
      </c>
    </row>
    <row r="2" spans="1:2" ht="75" x14ac:dyDescent="0.25">
      <c r="A2" s="68" t="s">
        <v>476</v>
      </c>
      <c r="B2" s="64" t="s">
        <v>361</v>
      </c>
    </row>
    <row r="3" spans="1:2" ht="32.25" thickBot="1" x14ac:dyDescent="0.3">
      <c r="A3" s="69"/>
      <c r="B3" s="65" t="s">
        <v>362</v>
      </c>
    </row>
    <row r="4" spans="1:2" ht="188.25" thickBot="1" x14ac:dyDescent="0.3">
      <c r="A4" s="69" t="s">
        <v>477</v>
      </c>
      <c r="B4" s="66" t="s">
        <v>363</v>
      </c>
    </row>
    <row r="5" spans="1:2" ht="75.75" thickBot="1" x14ac:dyDescent="0.3">
      <c r="A5" s="69" t="s">
        <v>478</v>
      </c>
      <c r="B5" s="66" t="s">
        <v>364</v>
      </c>
    </row>
    <row r="6" spans="1:2" ht="113.25" thickBot="1" x14ac:dyDescent="0.3">
      <c r="A6" s="69" t="s">
        <v>479</v>
      </c>
      <c r="B6" s="66" t="s">
        <v>365</v>
      </c>
    </row>
    <row r="7" spans="1:2" ht="94.5" thickBot="1" x14ac:dyDescent="0.3">
      <c r="A7" s="69" t="s">
        <v>480</v>
      </c>
      <c r="B7" s="66" t="s">
        <v>366</v>
      </c>
    </row>
    <row r="8" spans="1:2" ht="75.75" thickBot="1" x14ac:dyDescent="0.3">
      <c r="A8" s="69" t="s">
        <v>481</v>
      </c>
      <c r="B8" s="66" t="s">
        <v>367</v>
      </c>
    </row>
    <row r="9" spans="1:2" ht="113.25" thickBot="1" x14ac:dyDescent="0.3">
      <c r="A9" s="69" t="s">
        <v>482</v>
      </c>
      <c r="B9" s="66" t="s">
        <v>368</v>
      </c>
    </row>
    <row r="10" spans="1:2" ht="113.25" thickBot="1" x14ac:dyDescent="0.3">
      <c r="A10" s="69" t="s">
        <v>483</v>
      </c>
      <c r="B10" s="66" t="s">
        <v>369</v>
      </c>
    </row>
    <row r="11" spans="1:2" ht="113.25" thickBot="1" x14ac:dyDescent="0.3">
      <c r="A11" s="69" t="s">
        <v>484</v>
      </c>
      <c r="B11" s="66" t="s">
        <v>370</v>
      </c>
    </row>
    <row r="12" spans="1:2" ht="75.75" thickBot="1" x14ac:dyDescent="0.3">
      <c r="A12" s="69" t="s">
        <v>485</v>
      </c>
      <c r="B12" s="66" t="s">
        <v>371</v>
      </c>
    </row>
    <row r="13" spans="1:2" ht="18.75" x14ac:dyDescent="0.25">
      <c r="A13" s="68" t="s">
        <v>372</v>
      </c>
      <c r="B13" s="64" t="s">
        <v>373</v>
      </c>
    </row>
    <row r="14" spans="1:2" ht="188.25" thickBot="1" x14ac:dyDescent="0.3">
      <c r="A14" s="69"/>
      <c r="B14" s="66" t="s">
        <v>374</v>
      </c>
    </row>
    <row r="15" spans="1:2" ht="56.25" x14ac:dyDescent="0.25">
      <c r="A15" s="68" t="s">
        <v>375</v>
      </c>
      <c r="B15" s="64" t="s">
        <v>376</v>
      </c>
    </row>
    <row r="16" spans="1:2" ht="75" x14ac:dyDescent="0.25">
      <c r="A16" s="70"/>
      <c r="B16" s="64" t="s">
        <v>377</v>
      </c>
    </row>
    <row r="17" spans="1:2" ht="56.25" x14ac:dyDescent="0.25">
      <c r="A17" s="70"/>
      <c r="B17" s="64" t="s">
        <v>378</v>
      </c>
    </row>
    <row r="18" spans="1:2" ht="93.75" x14ac:dyDescent="0.25">
      <c r="A18" s="70"/>
      <c r="B18" s="64" t="s">
        <v>379</v>
      </c>
    </row>
    <row r="19" spans="1:2" ht="93.75" x14ac:dyDescent="0.25">
      <c r="A19" s="70"/>
      <c r="B19" s="64" t="s">
        <v>380</v>
      </c>
    </row>
    <row r="20" spans="1:2" ht="75" x14ac:dyDescent="0.25">
      <c r="A20" s="70"/>
      <c r="B20" s="64" t="s">
        <v>381</v>
      </c>
    </row>
    <row r="21" spans="1:2" ht="75" x14ac:dyDescent="0.25">
      <c r="A21" s="70"/>
      <c r="B21" s="64" t="s">
        <v>382</v>
      </c>
    </row>
    <row r="22" spans="1:2" ht="19.5" thickBot="1" x14ac:dyDescent="0.3">
      <c r="A22" s="69"/>
      <c r="B22" s="66"/>
    </row>
    <row r="23" spans="1:2" ht="114.75" thickBot="1" x14ac:dyDescent="0.3">
      <c r="A23" s="69" t="s">
        <v>383</v>
      </c>
      <c r="B23" s="66" t="s">
        <v>384</v>
      </c>
    </row>
    <row r="24" spans="1:2" ht="113.25" thickBot="1" x14ac:dyDescent="0.3">
      <c r="A24" s="69" t="s">
        <v>385</v>
      </c>
      <c r="B24" s="66" t="s">
        <v>386</v>
      </c>
    </row>
    <row r="25" spans="1:2" ht="150.75" thickBot="1" x14ac:dyDescent="0.3">
      <c r="A25" s="69" t="s">
        <v>387</v>
      </c>
      <c r="B25" s="66" t="s">
        <v>388</v>
      </c>
    </row>
    <row r="26" spans="1:2" ht="150.75" thickBot="1" x14ac:dyDescent="0.3">
      <c r="A26" s="69" t="s">
        <v>389</v>
      </c>
      <c r="B26" s="66" t="s">
        <v>390</v>
      </c>
    </row>
    <row r="27" spans="1:2" ht="132" thickBot="1" x14ac:dyDescent="0.3">
      <c r="A27" s="69" t="s">
        <v>391</v>
      </c>
      <c r="B27" s="66" t="s">
        <v>392</v>
      </c>
    </row>
    <row r="28" spans="1:2" ht="94.5" thickBot="1" x14ac:dyDescent="0.3">
      <c r="A28" s="69" t="s">
        <v>393</v>
      </c>
      <c r="B28" s="66" t="s">
        <v>394</v>
      </c>
    </row>
    <row r="29" spans="1:2" ht="75.75" thickBot="1" x14ac:dyDescent="0.3">
      <c r="A29" s="69" t="s">
        <v>395</v>
      </c>
      <c r="B29" s="66" t="s">
        <v>396</v>
      </c>
    </row>
    <row r="30" spans="1:2" ht="37.5" x14ac:dyDescent="0.25">
      <c r="A30" s="68" t="s">
        <v>397</v>
      </c>
      <c r="B30" s="64" t="s">
        <v>398</v>
      </c>
    </row>
    <row r="31" spans="1:2" ht="32.25" thickBot="1" x14ac:dyDescent="0.3">
      <c r="A31" s="69"/>
      <c r="B31" s="65" t="s">
        <v>399</v>
      </c>
    </row>
    <row r="32" spans="1:2" ht="37.5" x14ac:dyDescent="0.25">
      <c r="A32" s="68" t="s">
        <v>400</v>
      </c>
      <c r="B32" s="64" t="s">
        <v>401</v>
      </c>
    </row>
    <row r="33" spans="1:2" ht="16.5" customHeight="1" thickBot="1" x14ac:dyDescent="0.3">
      <c r="A33" s="69"/>
      <c r="B33" s="65" t="s">
        <v>402</v>
      </c>
    </row>
    <row r="34" spans="1:2" ht="37.5" x14ac:dyDescent="0.25">
      <c r="A34" s="68" t="s">
        <v>403</v>
      </c>
      <c r="B34" s="64" t="s">
        <v>404</v>
      </c>
    </row>
    <row r="35" spans="1:2" ht="16.5" customHeight="1" thickBot="1" x14ac:dyDescent="0.3">
      <c r="A35" s="69"/>
      <c r="B35" s="65" t="s">
        <v>405</v>
      </c>
    </row>
    <row r="36" spans="1:2" ht="56.25" x14ac:dyDescent="0.25">
      <c r="A36" s="68" t="s">
        <v>406</v>
      </c>
      <c r="B36" s="64" t="s">
        <v>407</v>
      </c>
    </row>
    <row r="37" spans="1:2" ht="16.5" customHeight="1" thickBot="1" x14ac:dyDescent="0.3">
      <c r="A37" s="69"/>
      <c r="B37" s="65" t="s">
        <v>408</v>
      </c>
    </row>
    <row r="38" spans="1:2" ht="56.25" x14ac:dyDescent="0.25">
      <c r="A38" s="68" t="s">
        <v>409</v>
      </c>
      <c r="B38" s="64" t="s">
        <v>410</v>
      </c>
    </row>
    <row r="39" spans="1:2" ht="16.5" customHeight="1" thickBot="1" x14ac:dyDescent="0.3">
      <c r="A39" s="69"/>
      <c r="B39" s="65" t="s">
        <v>411</v>
      </c>
    </row>
    <row r="40" spans="1:2" ht="37.5" x14ac:dyDescent="0.25">
      <c r="A40" s="68" t="s">
        <v>412</v>
      </c>
      <c r="B40" s="64" t="s">
        <v>413</v>
      </c>
    </row>
    <row r="41" spans="1:2" ht="16.5" customHeight="1" thickBot="1" x14ac:dyDescent="0.3">
      <c r="A41" s="69"/>
      <c r="B41" s="65" t="s">
        <v>414</v>
      </c>
    </row>
    <row r="42" spans="1:2" ht="93.75" x14ac:dyDescent="0.25">
      <c r="A42" s="68" t="s">
        <v>415</v>
      </c>
      <c r="B42" s="64" t="s">
        <v>416</v>
      </c>
    </row>
    <row r="43" spans="1:2" ht="32.25" thickBot="1" x14ac:dyDescent="0.3">
      <c r="A43" s="69"/>
      <c r="B43" s="65" t="s">
        <v>417</v>
      </c>
    </row>
    <row r="44" spans="1:2" ht="18.75" x14ac:dyDescent="0.25">
      <c r="A44" s="68" t="s">
        <v>418</v>
      </c>
      <c r="B44" s="64" t="s">
        <v>419</v>
      </c>
    </row>
    <row r="45" spans="1:2" ht="32.25" thickBot="1" x14ac:dyDescent="0.3">
      <c r="A45" s="69"/>
      <c r="B45" s="65" t="s">
        <v>420</v>
      </c>
    </row>
    <row r="46" spans="1:2" ht="75" x14ac:dyDescent="0.25">
      <c r="A46" s="68" t="s">
        <v>421</v>
      </c>
      <c r="B46" s="64" t="s">
        <v>422</v>
      </c>
    </row>
    <row r="47" spans="1:2" ht="16.5" customHeight="1" thickBot="1" x14ac:dyDescent="0.3">
      <c r="A47" s="69"/>
      <c r="B47" s="65" t="s">
        <v>423</v>
      </c>
    </row>
    <row r="48" spans="1:2" ht="37.5" x14ac:dyDescent="0.25">
      <c r="A48" s="68" t="s">
        <v>424</v>
      </c>
      <c r="B48" s="64" t="s">
        <v>425</v>
      </c>
    </row>
    <row r="49" spans="1:2" ht="16.5" customHeight="1" thickBot="1" x14ac:dyDescent="0.3">
      <c r="A49" s="69"/>
      <c r="B49" s="65" t="s">
        <v>423</v>
      </c>
    </row>
    <row r="50" spans="1:2" ht="18.75" x14ac:dyDescent="0.25">
      <c r="A50" s="68" t="s">
        <v>426</v>
      </c>
      <c r="B50" s="64" t="s">
        <v>427</v>
      </c>
    </row>
    <row r="51" spans="1:2" ht="16.5" customHeight="1" thickBot="1" x14ac:dyDescent="0.3">
      <c r="A51" s="69"/>
      <c r="B51" s="65" t="s">
        <v>423</v>
      </c>
    </row>
    <row r="52" spans="1:2" ht="37.5" x14ac:dyDescent="0.25">
      <c r="A52" s="68" t="s">
        <v>428</v>
      </c>
      <c r="B52" s="64" t="s">
        <v>429</v>
      </c>
    </row>
    <row r="53" spans="1:2" ht="32.25" thickBot="1" x14ac:dyDescent="0.3">
      <c r="A53" s="69"/>
      <c r="B53" s="65" t="s">
        <v>430</v>
      </c>
    </row>
    <row r="54" spans="1:2" ht="56.25" x14ac:dyDescent="0.25">
      <c r="A54" s="68" t="s">
        <v>431</v>
      </c>
      <c r="B54" s="64" t="s">
        <v>432</v>
      </c>
    </row>
    <row r="55" spans="1:2" ht="32.25" thickBot="1" x14ac:dyDescent="0.3">
      <c r="A55" s="69"/>
      <c r="B55" s="65" t="s">
        <v>433</v>
      </c>
    </row>
    <row r="56" spans="1:2" ht="56.25" x14ac:dyDescent="0.25">
      <c r="A56" s="68" t="s">
        <v>434</v>
      </c>
      <c r="B56" s="64" t="s">
        <v>435</v>
      </c>
    </row>
    <row r="57" spans="1:2" ht="16.5" customHeight="1" thickBot="1" x14ac:dyDescent="0.3">
      <c r="A57" s="69"/>
      <c r="B57" s="65" t="s">
        <v>436</v>
      </c>
    </row>
    <row r="58" spans="1:2" ht="37.5" x14ac:dyDescent="0.25">
      <c r="A58" s="68" t="s">
        <v>437</v>
      </c>
      <c r="B58" s="64" t="s">
        <v>438</v>
      </c>
    </row>
    <row r="59" spans="1:2" ht="32.25" thickBot="1" x14ac:dyDescent="0.3">
      <c r="A59" s="69"/>
      <c r="B59" s="65" t="s">
        <v>439</v>
      </c>
    </row>
    <row r="60" spans="1:2" ht="37.5" x14ac:dyDescent="0.25">
      <c r="A60" s="68" t="s">
        <v>440</v>
      </c>
      <c r="B60" s="64" t="s">
        <v>441</v>
      </c>
    </row>
    <row r="61" spans="1:2" ht="32.25" thickBot="1" x14ac:dyDescent="0.3">
      <c r="A61" s="69"/>
      <c r="B61" s="65" t="s">
        <v>442</v>
      </c>
    </row>
    <row r="62" spans="1:2" ht="37.5" x14ac:dyDescent="0.25">
      <c r="A62" s="68" t="s">
        <v>443</v>
      </c>
      <c r="B62" s="64" t="s">
        <v>444</v>
      </c>
    </row>
    <row r="63" spans="1:2" ht="32.25" thickBot="1" x14ac:dyDescent="0.3">
      <c r="A63" s="69"/>
      <c r="B63" s="65" t="s">
        <v>445</v>
      </c>
    </row>
    <row r="64" spans="1:2" ht="37.5" x14ac:dyDescent="0.25">
      <c r="A64" s="68" t="s">
        <v>446</v>
      </c>
      <c r="B64" s="64" t="s">
        <v>447</v>
      </c>
    </row>
    <row r="65" spans="1:2" ht="32.25" thickBot="1" x14ac:dyDescent="0.3">
      <c r="A65" s="69"/>
      <c r="B65" s="65" t="s">
        <v>448</v>
      </c>
    </row>
    <row r="66" spans="1:2" ht="37.5" x14ac:dyDescent="0.25">
      <c r="A66" s="68" t="s">
        <v>449</v>
      </c>
      <c r="B66" s="64" t="s">
        <v>450</v>
      </c>
    </row>
    <row r="67" spans="1:2" ht="32.25" thickBot="1" x14ac:dyDescent="0.3">
      <c r="A67" s="69"/>
      <c r="B67" s="65" t="s">
        <v>448</v>
      </c>
    </row>
    <row r="68" spans="1:2" ht="38.25" thickBot="1" x14ac:dyDescent="0.3">
      <c r="A68" s="69" t="s">
        <v>451</v>
      </c>
      <c r="B68" s="66" t="s">
        <v>452</v>
      </c>
    </row>
    <row r="69" spans="1:2" ht="75" x14ac:dyDescent="0.25">
      <c r="A69" s="68" t="s">
        <v>453</v>
      </c>
      <c r="B69" s="64" t="s">
        <v>454</v>
      </c>
    </row>
    <row r="70" spans="1:2" ht="32.25" thickBot="1" x14ac:dyDescent="0.3">
      <c r="A70" s="69"/>
      <c r="B70" s="65" t="s">
        <v>455</v>
      </c>
    </row>
    <row r="71" spans="1:2" ht="37.5" x14ac:dyDescent="0.25">
      <c r="A71" s="68" t="s">
        <v>456</v>
      </c>
      <c r="B71" s="64" t="s">
        <v>457</v>
      </c>
    </row>
    <row r="72" spans="1:2" ht="16.5" customHeight="1" thickBot="1" x14ac:dyDescent="0.3">
      <c r="A72" s="69"/>
      <c r="B72" s="65" t="s">
        <v>458</v>
      </c>
    </row>
    <row r="73" spans="1:2" ht="37.5" x14ac:dyDescent="0.25">
      <c r="A73" s="68" t="s">
        <v>459</v>
      </c>
      <c r="B73" s="64" t="s">
        <v>460</v>
      </c>
    </row>
    <row r="74" spans="1:2" ht="16.5" customHeight="1" thickBot="1" x14ac:dyDescent="0.3">
      <c r="A74" s="69"/>
      <c r="B74" s="65" t="s">
        <v>458</v>
      </c>
    </row>
    <row r="75" spans="1:2" ht="56.25" x14ac:dyDescent="0.25">
      <c r="A75" s="68" t="s">
        <v>461</v>
      </c>
      <c r="B75" s="64" t="s">
        <v>462</v>
      </c>
    </row>
    <row r="76" spans="1:2" ht="16.5" customHeight="1" thickBot="1" x14ac:dyDescent="0.3">
      <c r="A76" s="69"/>
      <c r="B76" s="65" t="s">
        <v>463</v>
      </c>
    </row>
    <row r="77" spans="1:2" ht="37.5" x14ac:dyDescent="0.25">
      <c r="A77" s="68" t="s">
        <v>464</v>
      </c>
      <c r="B77" s="64" t="s">
        <v>465</v>
      </c>
    </row>
    <row r="78" spans="1:2" ht="16.5" customHeight="1" thickBot="1" x14ac:dyDescent="0.3">
      <c r="A78" s="69"/>
      <c r="B78" s="65" t="s">
        <v>466</v>
      </c>
    </row>
    <row r="79" spans="1:2" ht="75.75" thickBot="1" x14ac:dyDescent="0.3">
      <c r="A79" s="69" t="s">
        <v>467</v>
      </c>
      <c r="B79" s="66" t="s">
        <v>468</v>
      </c>
    </row>
    <row r="80" spans="1:2" ht="38.25" thickBot="1" x14ac:dyDescent="0.3">
      <c r="A80" s="69" t="s">
        <v>469</v>
      </c>
      <c r="B80" s="66" t="s">
        <v>470</v>
      </c>
    </row>
    <row r="81" spans="1:2" ht="75.75" thickBot="1" x14ac:dyDescent="0.3">
      <c r="A81" s="69" t="s">
        <v>471</v>
      </c>
      <c r="B81" s="66" t="s">
        <v>472</v>
      </c>
    </row>
    <row r="82" spans="1:2" ht="37.5" x14ac:dyDescent="0.25">
      <c r="A82" s="68" t="s">
        <v>473</v>
      </c>
      <c r="B82" s="64" t="s">
        <v>474</v>
      </c>
    </row>
    <row r="83" spans="1:2" ht="16.5" customHeight="1" thickBot="1" x14ac:dyDescent="0.3">
      <c r="A83" s="69"/>
      <c r="B83" s="65" t="s">
        <v>475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showGridLines="0" topLeftCell="A13" zoomScaleNormal="100" workbookViewId="0">
      <selection activeCell="C66" sqref="C66"/>
    </sheetView>
  </sheetViews>
  <sheetFormatPr defaultRowHeight="15" x14ac:dyDescent="0.25"/>
  <cols>
    <col min="1" max="1" width="36.140625" customWidth="1"/>
    <col min="2" max="2" width="46.140625" customWidth="1"/>
    <col min="3" max="3" width="27.140625" customWidth="1"/>
    <col min="4" max="4" width="27" customWidth="1"/>
    <col min="5" max="5" width="20.5703125" customWidth="1"/>
    <col min="6" max="6" width="3.7109375" style="78" customWidth="1"/>
  </cols>
  <sheetData>
    <row r="1" spans="1:6" s="76" customFormat="1" ht="33" customHeight="1" x14ac:dyDescent="0.25">
      <c r="A1" s="91" t="s">
        <v>528</v>
      </c>
      <c r="B1" s="99" t="s">
        <v>808</v>
      </c>
      <c r="F1" s="79"/>
    </row>
    <row r="2" spans="1:6" s="76" customFormat="1" ht="18.95" customHeight="1" x14ac:dyDescent="0.25">
      <c r="A2" s="92" t="s">
        <v>529</v>
      </c>
      <c r="B2" s="101" t="s">
        <v>809</v>
      </c>
      <c r="F2" s="79"/>
    </row>
    <row r="3" spans="1:6" s="76" customFormat="1" ht="18.95" customHeight="1" x14ac:dyDescent="0.25">
      <c r="A3" s="92" t="s">
        <v>772</v>
      </c>
      <c r="B3" s="204" t="s">
        <v>810</v>
      </c>
      <c r="C3" s="76" t="s">
        <v>774</v>
      </c>
      <c r="F3" s="79"/>
    </row>
    <row r="4" spans="1:6" s="76" customFormat="1" ht="18.95" customHeight="1" thickBot="1" x14ac:dyDescent="0.3">
      <c r="A4" s="93" t="s">
        <v>534</v>
      </c>
      <c r="B4" s="199" t="s">
        <v>811</v>
      </c>
      <c r="F4" s="79"/>
    </row>
    <row r="5" spans="1:6" s="76" customFormat="1" ht="18.95" customHeight="1" thickBot="1" x14ac:dyDescent="0.3">
      <c r="F5" s="79"/>
    </row>
    <row r="6" spans="1:6" s="76" customFormat="1" ht="18.95" customHeight="1" thickBot="1" x14ac:dyDescent="0.3">
      <c r="A6" s="96" t="s">
        <v>530</v>
      </c>
      <c r="B6" s="97" t="s">
        <v>807</v>
      </c>
      <c r="C6" s="97" t="s">
        <v>532</v>
      </c>
      <c r="D6" s="97" t="s">
        <v>775</v>
      </c>
      <c r="E6" s="98" t="s">
        <v>776</v>
      </c>
      <c r="F6" s="79"/>
    </row>
    <row r="7" spans="1:6" s="76" customFormat="1" ht="29.25" customHeight="1" x14ac:dyDescent="0.25">
      <c r="A7" s="95" t="s">
        <v>812</v>
      </c>
      <c r="B7" s="100" t="s">
        <v>814</v>
      </c>
      <c r="C7" s="100" t="s">
        <v>813</v>
      </c>
      <c r="D7" s="197" t="s">
        <v>817</v>
      </c>
      <c r="E7" s="101">
        <v>79852599901</v>
      </c>
      <c r="F7" s="79"/>
    </row>
    <row r="8" spans="1:6" s="76" customFormat="1" ht="18.95" customHeight="1" x14ac:dyDescent="0.25">
      <c r="A8" s="92" t="s">
        <v>800</v>
      </c>
      <c r="B8" s="102" t="s">
        <v>815</v>
      </c>
      <c r="C8" s="102" t="s">
        <v>816</v>
      </c>
      <c r="D8" s="198" t="s">
        <v>818</v>
      </c>
      <c r="E8" s="101">
        <v>74995503436</v>
      </c>
      <c r="F8" s="79"/>
    </row>
    <row r="9" spans="1:6" s="76" customFormat="1" ht="18.95" customHeight="1" thickBot="1" x14ac:dyDescent="0.3">
      <c r="A9" s="93" t="s">
        <v>531</v>
      </c>
      <c r="B9" s="103" t="s">
        <v>819</v>
      </c>
      <c r="C9" s="103" t="s">
        <v>820</v>
      </c>
      <c r="D9" s="196" t="s">
        <v>821</v>
      </c>
      <c r="E9" s="203">
        <v>79215792071</v>
      </c>
      <c r="F9" s="79"/>
    </row>
    <row r="10" spans="1:6" x14ac:dyDescent="0.25">
      <c r="A10" s="104" t="s">
        <v>533</v>
      </c>
      <c r="B10" s="76"/>
      <c r="C10" s="76"/>
      <c r="D10" s="76"/>
      <c r="E10" s="76"/>
    </row>
    <row r="13" spans="1:6" ht="18.75" x14ac:dyDescent="0.3">
      <c r="A13" s="210" t="s">
        <v>806</v>
      </c>
      <c r="B13" s="210"/>
      <c r="C13" s="210"/>
      <c r="D13" s="210"/>
      <c r="E13" s="210"/>
      <c r="F13" s="200"/>
    </row>
    <row r="14" spans="1:6" ht="26.25" x14ac:dyDescent="0.4">
      <c r="A14" s="202" t="s">
        <v>802</v>
      </c>
      <c r="B14" s="171"/>
      <c r="C14" s="171"/>
      <c r="D14" s="202" t="s">
        <v>801</v>
      </c>
      <c r="E14" s="171"/>
      <c r="F14" s="200"/>
    </row>
    <row r="15" spans="1:6" ht="18.75" x14ac:dyDescent="0.3">
      <c r="A15" s="171"/>
      <c r="B15" s="171"/>
      <c r="C15" s="171"/>
      <c r="D15" s="171"/>
      <c r="E15" s="171"/>
      <c r="F15" s="200"/>
    </row>
    <row r="16" spans="1:6" ht="18.75" x14ac:dyDescent="0.3">
      <c r="A16" s="171" t="str">
        <f>IF(LEN(C8)&lt;5,"&lt;Согласующий от ФОИВ&gt;",C8)</f>
        <v>Руководитель Росжелдора</v>
      </c>
      <c r="B16" s="171"/>
      <c r="C16" s="171"/>
      <c r="D16" s="171" t="s">
        <v>812</v>
      </c>
      <c r="E16" s="171"/>
      <c r="F16" s="200"/>
    </row>
    <row r="17" spans="1:6" ht="18.75" x14ac:dyDescent="0.3">
      <c r="A17" s="171"/>
      <c r="B17" s="171"/>
      <c r="C17" s="171"/>
      <c r="D17" s="171" t="s">
        <v>822</v>
      </c>
      <c r="E17" s="171"/>
      <c r="F17" s="200"/>
    </row>
    <row r="18" spans="1:6" ht="18.75" x14ac:dyDescent="0.3">
      <c r="A18" s="171"/>
      <c r="B18" s="171"/>
      <c r="C18" s="171"/>
      <c r="D18" s="171"/>
      <c r="E18" s="171"/>
      <c r="F18" s="200"/>
    </row>
    <row r="19" spans="1:6" ht="18.75" x14ac:dyDescent="0.3">
      <c r="A19" s="171" t="str">
        <f>IFERROR(REPT("_",15)&amp;"  "&amp;RIGHT(LEFT(B8,SEARCH(" ",B8)+1),1)&amp;". "&amp;RIGHT(LEFT(B8,SEARCH(" ",B8,SEARCH(" ",B8)+1)+1),1)&amp;". "&amp;LEFT(B8,SEARCH(" ",B8)),"&lt;ФИО согласующего от ФОИВ&gt;")</f>
        <v xml:space="preserve">_______________  А. А. Дружинин </v>
      </c>
      <c r="B19" s="171"/>
      <c r="C19" s="171"/>
      <c r="D19" s="171" t="str">
        <f>IFERROR(REPT("_",15)&amp;"  "&amp;RIGHT(LEFT(B7,SEARCH(" ",B7)+1),1)&amp;". "&amp;RIGHT(LEFT(B7,SEARCH(" ",B7,SEARCH(" ",B7)+1)+1),1)&amp;". "&amp;LEFT(B7,SEARCH(" ",B7)),"&lt;ФИО председателя ОС&gt;")</f>
        <v xml:space="preserve">_______________  Н. Л. Березин </v>
      </c>
      <c r="E19" s="171"/>
      <c r="F19" s="200"/>
    </row>
    <row r="20" spans="1:6" x14ac:dyDescent="0.25">
      <c r="F20" s="200"/>
    </row>
    <row r="21" spans="1:6" ht="18.75" x14ac:dyDescent="0.3">
      <c r="A21" s="195" t="s">
        <v>805</v>
      </c>
      <c r="D21" s="195" t="s">
        <v>805</v>
      </c>
      <c r="F21" s="200"/>
    </row>
    <row r="22" spans="1:6" x14ac:dyDescent="0.25">
      <c r="F22" s="200"/>
    </row>
    <row r="23" spans="1:6" x14ac:dyDescent="0.25">
      <c r="F23" s="200"/>
    </row>
    <row r="24" spans="1:6" x14ac:dyDescent="0.25">
      <c r="F24" s="200"/>
    </row>
    <row r="25" spans="1:6" x14ac:dyDescent="0.25">
      <c r="F25" s="200"/>
    </row>
    <row r="26" spans="1:6" x14ac:dyDescent="0.25">
      <c r="F26" s="200"/>
    </row>
    <row r="27" spans="1:6" x14ac:dyDescent="0.25">
      <c r="F27" s="200"/>
    </row>
    <row r="28" spans="1:6" x14ac:dyDescent="0.25">
      <c r="F28" s="200"/>
    </row>
    <row r="29" spans="1:6" x14ac:dyDescent="0.25">
      <c r="F29" s="200"/>
    </row>
    <row r="30" spans="1:6" x14ac:dyDescent="0.25">
      <c r="F30" s="200"/>
    </row>
    <row r="31" spans="1:6" x14ac:dyDescent="0.25">
      <c r="F31" s="200"/>
    </row>
    <row r="32" spans="1:6" x14ac:dyDescent="0.25">
      <c r="F32" s="200"/>
    </row>
    <row r="33" spans="1:6" ht="33.75" x14ac:dyDescent="0.5">
      <c r="A33" s="209" t="s">
        <v>803</v>
      </c>
      <c r="B33" s="209"/>
      <c r="C33" s="209"/>
      <c r="D33" s="209"/>
      <c r="E33" s="209"/>
      <c r="F33" s="200"/>
    </row>
    <row r="34" spans="1:6" ht="33.75" x14ac:dyDescent="0.5">
      <c r="A34" s="209" t="s">
        <v>804</v>
      </c>
      <c r="B34" s="209"/>
      <c r="C34" s="209"/>
      <c r="D34" s="209"/>
      <c r="E34" s="209"/>
      <c r="F34" s="200"/>
    </row>
    <row r="35" spans="1:6" ht="33.75" x14ac:dyDescent="0.5">
      <c r="A35" s="209" t="s">
        <v>823</v>
      </c>
      <c r="B35" s="209"/>
      <c r="C35" s="209"/>
      <c r="D35" s="209"/>
      <c r="E35" s="209"/>
      <c r="F35" s="200"/>
    </row>
    <row r="36" spans="1:6" x14ac:dyDescent="0.25">
      <c r="F36" s="200"/>
    </row>
    <row r="37" spans="1:6" x14ac:dyDescent="0.25">
      <c r="F37" s="200"/>
    </row>
    <row r="38" spans="1:6" x14ac:dyDescent="0.25">
      <c r="F38" s="200"/>
    </row>
    <row r="39" spans="1:6" x14ac:dyDescent="0.25">
      <c r="F39" s="200"/>
    </row>
    <row r="40" spans="1:6" x14ac:dyDescent="0.25">
      <c r="F40" s="200"/>
    </row>
    <row r="41" spans="1:6" x14ac:dyDescent="0.25">
      <c r="F41" s="200"/>
    </row>
    <row r="42" spans="1:6" x14ac:dyDescent="0.25">
      <c r="F42" s="200"/>
    </row>
    <row r="43" spans="1:6" x14ac:dyDescent="0.25">
      <c r="F43" s="200"/>
    </row>
    <row r="44" spans="1:6" x14ac:dyDescent="0.25">
      <c r="F44" s="200"/>
    </row>
    <row r="45" spans="1:6" x14ac:dyDescent="0.25">
      <c r="F45" s="200"/>
    </row>
    <row r="46" spans="1:6" x14ac:dyDescent="0.25">
      <c r="F46" s="200"/>
    </row>
    <row r="47" spans="1:6" x14ac:dyDescent="0.25">
      <c r="A47" s="201"/>
      <c r="B47" s="201"/>
      <c r="C47" s="201"/>
      <c r="D47" s="201"/>
      <c r="E47" s="201"/>
      <c r="F47" s="200"/>
    </row>
  </sheetData>
  <sheetProtection selectLockedCells="1"/>
  <mergeCells count="4">
    <mergeCell ref="A33:E33"/>
    <mergeCell ref="A34:E34"/>
    <mergeCell ref="A35:E35"/>
    <mergeCell ref="A13:E13"/>
  </mergeCells>
  <conditionalFormatting sqref="B1:B4">
    <cfRule type="expression" dxfId="135" priority="1">
      <formula>LEN(B1)&gt;3</formula>
    </cfRule>
  </conditionalFormatting>
  <conditionalFormatting sqref="B7:E9">
    <cfRule type="expression" dxfId="134" priority="2">
      <formula>LEN(B7)&gt;3</formula>
    </cfRule>
  </conditionalFormatting>
  <dataValidations xWindow="1124" yWindow="379" count="3">
    <dataValidation allowBlank="1" showInputMessage="1" showErrorMessage="1" prompt="Введите текст" sqref="B7:E9 B1:B2" xr:uid="{00000000-0002-0000-0200-000000000000}"/>
    <dataValidation type="date" operator="greaterThan" allowBlank="1" showInputMessage="1" errorTitle="Ошибка" prompt="Введите дату заполнения анкеты" sqref="B4" xr:uid="{00000000-0002-0000-0200-000001000000}">
      <formula1>44927</formula1>
    </dataValidation>
    <dataValidation type="list" allowBlank="1" showInputMessage="1" showErrorMessage="1" prompt="Выберите тип ФОИВ из списка" sqref="B3" xr:uid="{00000000-0002-0000-0200-000002000000}">
      <formula1>"министерство,федеральная служба,агентство"</formula1>
    </dataValidation>
  </dataValidations>
  <hyperlinks>
    <hyperlink ref="D8" r:id="rId1" xr:uid="{DBB46C60-6729-42A2-B1FE-1323619036AE}"/>
    <hyperlink ref="D9" r:id="rId2" xr:uid="{83401901-E331-47BD-A456-9D07D2F7C48F}"/>
  </hyperlinks>
  <pageMargins left="0.70866141732283472" right="0.70866141732283472" top="0.35433070866141736" bottom="0.35433070866141736" header="0.31496062992125984" footer="0.31496062992125984"/>
  <pageSetup paperSize="9" scale="84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0"/>
  <sheetViews>
    <sheetView showGridLines="0" topLeftCell="D1" zoomScale="75" zoomScaleNormal="75" workbookViewId="0">
      <pane ySplit="2" topLeftCell="A27" activePane="bottomLeft" state="frozen"/>
      <selection activeCell="D1" sqref="D1"/>
      <selection pane="bottomLeft" activeCell="F4" sqref="F4"/>
    </sheetView>
  </sheetViews>
  <sheetFormatPr defaultColWidth="35.5703125" defaultRowHeight="12.75" x14ac:dyDescent="0.2"/>
  <cols>
    <col min="1" max="1" width="5.42578125" style="116" hidden="1" customWidth="1"/>
    <col min="2" max="2" width="3.5703125" style="116" hidden="1" customWidth="1"/>
    <col min="3" max="3" width="4.140625" style="116" hidden="1" customWidth="1"/>
    <col min="4" max="4" width="9.140625" style="116" customWidth="1"/>
    <col min="5" max="5" width="60.140625" style="134" customWidth="1"/>
    <col min="6" max="6" width="74.28515625" style="134" customWidth="1"/>
    <col min="7" max="7" width="106.140625" style="135" customWidth="1"/>
    <col min="8" max="10" width="12.28515625" style="115" hidden="1" customWidth="1"/>
    <col min="11" max="11" width="19.85546875" style="116" hidden="1" customWidth="1"/>
    <col min="12" max="12" width="35.5703125" style="116" hidden="1" customWidth="1"/>
    <col min="13" max="13" width="35.5703125" style="116" customWidth="1"/>
    <col min="14" max="16384" width="35.5703125" style="116"/>
  </cols>
  <sheetData>
    <row r="1" spans="1:12" s="105" customFormat="1" ht="21.75" thickBot="1" x14ac:dyDescent="0.3">
      <c r="D1" s="106" t="s">
        <v>555</v>
      </c>
      <c r="E1" s="107"/>
      <c r="F1" s="107"/>
      <c r="G1" s="108"/>
      <c r="H1" s="109"/>
      <c r="I1" s="109"/>
      <c r="J1" s="109"/>
      <c r="K1" s="105" t="str">
        <f>IF(SUM(J:J)&gt;1,"Ошибки в пунктах ","Ошибка в пункте ")&amp;K4&amp;K5&amp;K6&amp;K3&amp;K7&amp;K8&amp;K9&amp;K10&amp;K11&amp;K12&amp;K13&amp;K14&amp;K17&amp;K18&amp;K19&amp;K20</f>
        <v xml:space="preserve">Ошибка в пункте </v>
      </c>
    </row>
    <row r="2" spans="1:12" ht="19.5" thickBot="1" x14ac:dyDescent="0.25">
      <c r="A2" s="110" t="s">
        <v>560</v>
      </c>
      <c r="B2" s="111" t="s">
        <v>359</v>
      </c>
      <c r="C2" s="111" t="s">
        <v>356</v>
      </c>
      <c r="D2" s="112" t="s">
        <v>358</v>
      </c>
      <c r="E2" s="113" t="s">
        <v>597</v>
      </c>
      <c r="F2" s="113" t="s">
        <v>536</v>
      </c>
      <c r="G2" s="114" t="s">
        <v>539</v>
      </c>
      <c r="H2" s="115" t="s">
        <v>744</v>
      </c>
      <c r="I2" s="115" t="s">
        <v>751</v>
      </c>
      <c r="J2" s="115" t="s">
        <v>745</v>
      </c>
      <c r="K2" s="116" t="s">
        <v>750</v>
      </c>
      <c r="L2" s="116" t="s">
        <v>755</v>
      </c>
    </row>
    <row r="3" spans="1:12" ht="75" x14ac:dyDescent="0.2">
      <c r="A3" s="110">
        <v>3</v>
      </c>
      <c r="B3" s="111">
        <v>1</v>
      </c>
      <c r="C3" s="111" t="s">
        <v>476</v>
      </c>
      <c r="D3" s="117" t="s">
        <v>537</v>
      </c>
      <c r="E3" s="118" t="s">
        <v>729</v>
      </c>
      <c r="F3" s="88" t="s">
        <v>824</v>
      </c>
      <c r="G3" s="119" t="s">
        <v>785</v>
      </c>
      <c r="H3" s="115">
        <v>1</v>
      </c>
      <c r="I3" s="115">
        <f>--AND(NOT(ISBLANK(F3)),H3=1,F3&lt;&gt;L3)</f>
        <v>1</v>
      </c>
      <c r="J3" s="115">
        <f>IF(AND(F3&lt;&gt;L3,F3&lt;&gt;"да",F3&lt;&gt;"нет",NOT(ISBLANK(F3))),1,0)</f>
        <v>0</v>
      </c>
      <c r="K3" s="116" t="str">
        <f>IF(J3=1,D3&amp;IF(SUM($J4:J50)&gt;0,", ",""),"")</f>
        <v/>
      </c>
      <c r="L3" s="116" t="s">
        <v>585</v>
      </c>
    </row>
    <row r="4" spans="1:12" ht="90" x14ac:dyDescent="0.2">
      <c r="A4" s="110">
        <v>25</v>
      </c>
      <c r="B4" s="111">
        <v>18</v>
      </c>
      <c r="C4" s="111" t="s">
        <v>481</v>
      </c>
      <c r="D4" s="120" t="s">
        <v>538</v>
      </c>
      <c r="E4" s="121" t="s">
        <v>758</v>
      </c>
      <c r="F4" s="86" t="s">
        <v>825</v>
      </c>
      <c r="G4" s="122" t="s">
        <v>753</v>
      </c>
      <c r="H4" s="115">
        <v>1</v>
      </c>
      <c r="I4" s="115">
        <f t="shared" ref="I4:I20" si="0">--AND(NOT(ISBLANK(F4)),H4=1,F4&lt;&gt;L4)</f>
        <v>1</v>
      </c>
      <c r="K4" s="116" t="str">
        <f>IF(J4=1,D4&amp;IF(SUM($J5:J51)&gt;0,", ",""),"")</f>
        <v/>
      </c>
      <c r="L4" s="116" t="s">
        <v>556</v>
      </c>
    </row>
    <row r="5" spans="1:12" ht="60" x14ac:dyDescent="0.2">
      <c r="A5" s="110">
        <v>65</v>
      </c>
      <c r="B5" s="111"/>
      <c r="C5" s="111" t="s">
        <v>490</v>
      </c>
      <c r="D5" s="120" t="s">
        <v>544</v>
      </c>
      <c r="E5" s="121" t="s">
        <v>140</v>
      </c>
      <c r="F5" s="123"/>
      <c r="G5" s="122" t="s">
        <v>554</v>
      </c>
      <c r="I5" s="115">
        <f t="shared" si="0"/>
        <v>0</v>
      </c>
      <c r="K5" s="116" t="str">
        <f>IF(J5=1,D5&amp;IF(SUM($J6:J52)&gt;0,", ",""),"")</f>
        <v/>
      </c>
    </row>
    <row r="6" spans="1:12" ht="30" x14ac:dyDescent="0.2">
      <c r="A6" s="110">
        <v>66</v>
      </c>
      <c r="B6" s="111">
        <v>45</v>
      </c>
      <c r="C6" s="111"/>
      <c r="D6" s="124"/>
      <c r="E6" s="125" t="s">
        <v>789</v>
      </c>
      <c r="F6" s="86">
        <v>8</v>
      </c>
      <c r="G6" s="126" t="s">
        <v>756</v>
      </c>
      <c r="H6" s="115">
        <v>1</v>
      </c>
      <c r="I6" s="115">
        <f t="shared" si="0"/>
        <v>1</v>
      </c>
      <c r="J6" s="115">
        <f>--AND(F6&lt;&gt;L6,NOT(ISBLANK(F6)),OR(NOT(ISNUMBER(F6)),F6&lt;0))</f>
        <v>0</v>
      </c>
      <c r="K6" s="116" t="str">
        <f>IF(J6=1,D6&amp;IF(SUM($J7:J53)&gt;0,", ",""),"")</f>
        <v/>
      </c>
      <c r="L6" s="116" t="s">
        <v>557</v>
      </c>
    </row>
    <row r="7" spans="1:12" ht="30" x14ac:dyDescent="0.2">
      <c r="A7" s="110"/>
      <c r="B7" s="111">
        <v>46</v>
      </c>
      <c r="C7" s="111"/>
      <c r="D7" s="127"/>
      <c r="E7" s="125" t="s">
        <v>549</v>
      </c>
      <c r="F7" s="86">
        <v>8</v>
      </c>
      <c r="G7" s="126" t="s">
        <v>548</v>
      </c>
      <c r="H7" s="115">
        <v>1</v>
      </c>
      <c r="I7" s="115">
        <f t="shared" si="0"/>
        <v>1</v>
      </c>
      <c r="J7" s="115">
        <f>--AND(F7&lt;&gt;L7,NOT(ISBLANK(F7)),OR(NOT(ISNUMBER(F7)),F7&lt;0,F7&gt;F6))</f>
        <v>0</v>
      </c>
      <c r="K7" s="116" t="str">
        <f>IF(J7=1,D7&amp;IF(SUM($J8:J54)&gt;0,", ",""),"")</f>
        <v/>
      </c>
      <c r="L7" s="116" t="s">
        <v>557</v>
      </c>
    </row>
    <row r="8" spans="1:12" ht="225" x14ac:dyDescent="0.2">
      <c r="A8" s="110">
        <v>67</v>
      </c>
      <c r="B8" s="111"/>
      <c r="C8" s="111"/>
      <c r="D8" s="127"/>
      <c r="E8" s="125" t="s">
        <v>551</v>
      </c>
      <c r="F8" s="86" t="s">
        <v>826</v>
      </c>
      <c r="G8" s="126" t="s">
        <v>561</v>
      </c>
      <c r="H8" s="115">
        <v>1</v>
      </c>
      <c r="I8" s="115">
        <f t="shared" si="0"/>
        <v>1</v>
      </c>
      <c r="K8" s="116" t="str">
        <f>IF(J8=1,D8&amp;IF(SUM($J9:J55)&gt;0,", ",""),"")</f>
        <v/>
      </c>
      <c r="L8" s="116" t="s">
        <v>556</v>
      </c>
    </row>
    <row r="9" spans="1:12" ht="30" x14ac:dyDescent="0.2">
      <c r="A9" s="110"/>
      <c r="B9" s="111">
        <v>47</v>
      </c>
      <c r="C9" s="111"/>
      <c r="D9" s="127"/>
      <c r="E9" s="125" t="s">
        <v>765</v>
      </c>
      <c r="F9" s="86">
        <v>8</v>
      </c>
      <c r="G9" s="126" t="s">
        <v>764</v>
      </c>
      <c r="H9" s="115">
        <v>1</v>
      </c>
      <c r="I9" s="115">
        <f t="shared" si="0"/>
        <v>1</v>
      </c>
      <c r="J9" s="115">
        <f>--AND(F9&lt;&gt;L9,NOT(ISBLANK(F9)),OR(NOT(ISNUMBER(F9)),F9&lt;0,F9&gt;F6))</f>
        <v>0</v>
      </c>
      <c r="K9" s="116" t="str">
        <f>IF(J9=1,D9&amp;IF(SUM($J10:J56)&gt;0,", ",""),"")</f>
        <v/>
      </c>
      <c r="L9" s="116" t="s">
        <v>557</v>
      </c>
    </row>
    <row r="10" spans="1:12" ht="75" x14ac:dyDescent="0.2">
      <c r="A10" s="110">
        <v>68</v>
      </c>
      <c r="B10" s="111"/>
      <c r="C10" s="111"/>
      <c r="D10" s="128"/>
      <c r="E10" s="125" t="s">
        <v>558</v>
      </c>
      <c r="F10" s="86" t="s">
        <v>827</v>
      </c>
      <c r="G10" s="126" t="s">
        <v>766</v>
      </c>
      <c r="H10" s="115">
        <v>1</v>
      </c>
      <c r="I10" s="115">
        <f t="shared" si="0"/>
        <v>1</v>
      </c>
      <c r="K10" s="116" t="str">
        <f>IF(J10=1,D10&amp;IF(SUM($J11:J57)&gt;0,", ",""),"")</f>
        <v/>
      </c>
      <c r="L10" s="116" t="s">
        <v>556</v>
      </c>
    </row>
    <row r="11" spans="1:12" ht="15" x14ac:dyDescent="0.2">
      <c r="A11" s="110">
        <v>84</v>
      </c>
      <c r="B11" s="111">
        <v>56</v>
      </c>
      <c r="C11" s="111" t="s">
        <v>495</v>
      </c>
      <c r="D11" s="120" t="s">
        <v>545</v>
      </c>
      <c r="E11" s="121" t="s">
        <v>552</v>
      </c>
      <c r="F11" s="123"/>
      <c r="G11" s="123"/>
      <c r="I11" s="115">
        <f t="shared" si="0"/>
        <v>0</v>
      </c>
      <c r="K11" s="116" t="str">
        <f>IF(J11=1,D11&amp;IF(SUM($J12:J58)&gt;0,", ",""),"")</f>
        <v/>
      </c>
    </row>
    <row r="12" spans="1:12" ht="25.5" customHeight="1" x14ac:dyDescent="0.2">
      <c r="A12" s="110"/>
      <c r="B12" s="111"/>
      <c r="C12" s="111"/>
      <c r="D12" s="124"/>
      <c r="E12" s="125" t="s">
        <v>797</v>
      </c>
      <c r="F12" s="86">
        <v>3</v>
      </c>
      <c r="G12" s="126" t="s">
        <v>728</v>
      </c>
      <c r="H12" s="115">
        <v>1</v>
      </c>
      <c r="I12" s="115">
        <f t="shared" si="0"/>
        <v>1</v>
      </c>
      <c r="J12" s="115">
        <f>--AND(F12&lt;&gt;L12,NOT(ISBLANK(F12)),OR(NOT(ISNUMBER(F12)),F12&lt;0))</f>
        <v>0</v>
      </c>
      <c r="K12" s="116" t="str">
        <f>IF(J12=1,D12&amp;IF(SUM($J13:J59)&gt;0,", ",""),"")</f>
        <v/>
      </c>
      <c r="L12" s="116" t="s">
        <v>557</v>
      </c>
    </row>
    <row r="13" spans="1:12" ht="30" x14ac:dyDescent="0.2">
      <c r="A13" s="110"/>
      <c r="B13" s="111"/>
      <c r="C13" s="111"/>
      <c r="D13" s="127"/>
      <c r="E13" s="125" t="s">
        <v>540</v>
      </c>
      <c r="F13" s="86">
        <v>2</v>
      </c>
      <c r="G13" s="126" t="s">
        <v>788</v>
      </c>
      <c r="H13" s="115">
        <v>1</v>
      </c>
      <c r="I13" s="115">
        <f t="shared" si="0"/>
        <v>1</v>
      </c>
      <c r="J13" s="115">
        <f>--AND(F13&lt;&gt;L13,NOT(ISBLANK(F13)),OR(F13&gt;F12,NOT(ISNUMBER(F13)),F13&lt;0))</f>
        <v>0</v>
      </c>
      <c r="K13" s="116" t="str">
        <f>IF(J13=1,D13&amp;IF(SUM($J14:J60)&gt;0,", ",""),"")</f>
        <v/>
      </c>
      <c r="L13" s="116" t="s">
        <v>557</v>
      </c>
    </row>
    <row r="14" spans="1:12" ht="30" x14ac:dyDescent="0.2">
      <c r="A14" s="110"/>
      <c r="B14" s="111"/>
      <c r="C14" s="111"/>
      <c r="D14" s="127"/>
      <c r="E14" s="125" t="s">
        <v>559</v>
      </c>
      <c r="F14" s="86">
        <v>3</v>
      </c>
      <c r="G14" s="126" t="s">
        <v>788</v>
      </c>
      <c r="H14" s="115">
        <v>1</v>
      </c>
      <c r="I14" s="115">
        <f t="shared" si="0"/>
        <v>1</v>
      </c>
      <c r="J14" s="115">
        <f>--AND(F14&lt;&gt;L14,NOT(ISBLANK(F14)),OR(F14&gt;F12,NOT(ISNUMBER(F14)),F14&lt;0))</f>
        <v>0</v>
      </c>
      <c r="K14" s="116" t="str">
        <f>IF(J14=1,D14&amp;IF(SUM($J17:J61)&gt;0,", ",""),"")</f>
        <v/>
      </c>
      <c r="L14" s="116" t="s">
        <v>557</v>
      </c>
    </row>
    <row r="15" spans="1:12" ht="30" x14ac:dyDescent="0.2">
      <c r="A15" s="110"/>
      <c r="B15" s="111"/>
      <c r="C15" s="111"/>
      <c r="D15" s="127"/>
      <c r="E15" s="125" t="s">
        <v>786</v>
      </c>
      <c r="F15" s="86">
        <v>0</v>
      </c>
      <c r="G15" s="126" t="s">
        <v>788</v>
      </c>
      <c r="H15" s="115">
        <v>1</v>
      </c>
      <c r="I15" s="115">
        <f t="shared" ref="I15" si="1">--AND(NOT(ISBLANK(F15)),H15=1,F15&lt;&gt;L15)</f>
        <v>1</v>
      </c>
      <c r="J15" s="115">
        <f>--AND(F15&lt;&gt;L15,NOT(ISBLANK(F15)),OR(F15&gt;F12,NOT(ISNUMBER(F15)),F15&lt;0))</f>
        <v>0</v>
      </c>
      <c r="K15" s="116" t="str">
        <f>IF(J15=1,D15&amp;IF(SUM($J18:J62)&gt;0,", ",""),"")</f>
        <v/>
      </c>
      <c r="L15" s="116" t="s">
        <v>557</v>
      </c>
    </row>
    <row r="16" spans="1:12" ht="30" x14ac:dyDescent="0.2">
      <c r="A16" s="110"/>
      <c r="B16" s="111"/>
      <c r="C16" s="111"/>
      <c r="D16" s="127"/>
      <c r="E16" s="125" t="s">
        <v>787</v>
      </c>
      <c r="F16" s="86">
        <v>1</v>
      </c>
      <c r="G16" s="126" t="s">
        <v>788</v>
      </c>
      <c r="H16" s="115">
        <v>1</v>
      </c>
      <c r="I16" s="115">
        <f t="shared" ref="I16" si="2">--AND(NOT(ISBLANK(F16)),H16=1,F16&lt;&gt;L16)</f>
        <v>1</v>
      </c>
      <c r="J16" s="115">
        <f>--AND(F16&lt;&gt;L16,NOT(ISBLANK(F16)),OR(F16&gt;F12,NOT(ISNUMBER(F16)),F16&lt;0))</f>
        <v>0</v>
      </c>
      <c r="K16" s="116" t="str">
        <f>IF(J16=1,D16&amp;IF(SUM($J19:J63)&gt;0,", ",""),"")</f>
        <v/>
      </c>
      <c r="L16" s="116" t="s">
        <v>557</v>
      </c>
    </row>
    <row r="17" spans="1:12" ht="120" x14ac:dyDescent="0.2">
      <c r="A17" s="110"/>
      <c r="B17" s="111"/>
      <c r="C17" s="111"/>
      <c r="D17" s="128"/>
      <c r="E17" s="125" t="s">
        <v>541</v>
      </c>
      <c r="F17" s="86" t="s">
        <v>828</v>
      </c>
      <c r="G17" s="126" t="s">
        <v>550</v>
      </c>
      <c r="H17" s="115">
        <v>1</v>
      </c>
      <c r="I17" s="115">
        <f t="shared" si="0"/>
        <v>1</v>
      </c>
      <c r="K17" s="116" t="str">
        <f>IF(J17=1,D17&amp;IF(SUM($J18:J62)&gt;0,", ",""),"")</f>
        <v/>
      </c>
      <c r="L17" s="116" t="s">
        <v>556</v>
      </c>
    </row>
    <row r="18" spans="1:12" ht="75" x14ac:dyDescent="0.2">
      <c r="A18" s="110">
        <v>113</v>
      </c>
      <c r="B18" s="111">
        <v>68</v>
      </c>
      <c r="C18" s="111" t="s">
        <v>520</v>
      </c>
      <c r="D18" s="129" t="s">
        <v>546</v>
      </c>
      <c r="E18" s="130" t="s">
        <v>542</v>
      </c>
      <c r="F18" s="86" t="s">
        <v>829</v>
      </c>
      <c r="G18" s="126" t="s">
        <v>759</v>
      </c>
      <c r="H18" s="115">
        <v>1</v>
      </c>
      <c r="I18" s="115">
        <f t="shared" si="0"/>
        <v>1</v>
      </c>
      <c r="K18" s="116" t="str">
        <f>IF(J18=1,D18&amp;IF(SUM($J19:J63)&gt;0,", ",""),"")</f>
        <v/>
      </c>
      <c r="L18" s="116" t="s">
        <v>556</v>
      </c>
    </row>
    <row r="19" spans="1:12" ht="30" x14ac:dyDescent="0.2">
      <c r="A19" s="110">
        <v>114</v>
      </c>
      <c r="B19" s="111">
        <v>69</v>
      </c>
      <c r="C19" s="111" t="s">
        <v>521</v>
      </c>
      <c r="D19" s="129" t="s">
        <v>547</v>
      </c>
      <c r="E19" s="130" t="s">
        <v>543</v>
      </c>
      <c r="F19" s="86" t="s">
        <v>829</v>
      </c>
      <c r="G19" s="126" t="s">
        <v>760</v>
      </c>
      <c r="H19" s="115">
        <v>1</v>
      </c>
      <c r="I19" s="115">
        <f t="shared" si="0"/>
        <v>1</v>
      </c>
      <c r="K19" s="116" t="str">
        <f>IF(J19=1,D19&amp;IF(SUM($J20:J64)&gt;0,", ",""),"")</f>
        <v/>
      </c>
      <c r="L19" s="116" t="s">
        <v>556</v>
      </c>
    </row>
    <row r="20" spans="1:12" ht="75.75" thickBot="1" x14ac:dyDescent="0.25">
      <c r="A20" s="110">
        <v>115</v>
      </c>
      <c r="B20" s="111">
        <v>70</v>
      </c>
      <c r="C20" s="111" t="s">
        <v>522</v>
      </c>
      <c r="D20" s="131" t="s">
        <v>553</v>
      </c>
      <c r="E20" s="132" t="s">
        <v>472</v>
      </c>
      <c r="F20" s="87" t="s">
        <v>829</v>
      </c>
      <c r="G20" s="133" t="s">
        <v>761</v>
      </c>
      <c r="H20" s="115">
        <v>1</v>
      </c>
      <c r="I20" s="115">
        <f t="shared" si="0"/>
        <v>1</v>
      </c>
      <c r="K20" s="116" t="str">
        <f>IF(J20=1,D20&amp;IF(SUM($J21:J65)&gt;0,", ",""),"")</f>
        <v/>
      </c>
      <c r="L20" s="116" t="s">
        <v>556</v>
      </c>
    </row>
  </sheetData>
  <sheetProtection algorithmName="SHA-512" hashValue="BUAgwmeRS9A2MRNkrsNouGRntC3ajOdX+EmKnLfiiuoH48kgkfJz/h67IF2FNaKOxiXvCZpCs46QIqhb+Lo4iA==" saltValue="aFr3NNvF0ZrywIJ2OPc7hw==" spinCount="100000" sheet="1" objects="1" scenarios="1" formatRows="0" selectLockedCells="1"/>
  <conditionalFormatting sqref="F3:F11 F17:F50">
    <cfRule type="expression" dxfId="133" priority="22" stopIfTrue="1">
      <formula>$J3=1</formula>
    </cfRule>
    <cfRule type="expression" dxfId="132" priority="23" stopIfTrue="1">
      <formula>$I3=1</formula>
    </cfRule>
    <cfRule type="expression" dxfId="131" priority="24">
      <formula>$H3=1</formula>
    </cfRule>
  </conditionalFormatting>
  <conditionalFormatting sqref="G11">
    <cfRule type="expression" dxfId="130" priority="19" stopIfTrue="1">
      <formula>$J11=1</formula>
    </cfRule>
    <cfRule type="expression" dxfId="129" priority="20" stopIfTrue="1">
      <formula>$I11=1</formula>
    </cfRule>
    <cfRule type="expression" dxfId="128" priority="21">
      <formula>$H11=1</formula>
    </cfRule>
  </conditionalFormatting>
  <conditionalFormatting sqref="F13:F16">
    <cfRule type="expression" dxfId="127" priority="4" stopIfTrue="1">
      <formula>$J13=1</formula>
    </cfRule>
    <cfRule type="expression" dxfId="126" priority="5" stopIfTrue="1">
      <formula>$I13=1</formula>
    </cfRule>
    <cfRule type="expression" dxfId="125" priority="6">
      <formula>$H13=1</formula>
    </cfRule>
  </conditionalFormatting>
  <conditionalFormatting sqref="F12">
    <cfRule type="expression" dxfId="124" priority="1" stopIfTrue="1">
      <formula>$J12=1</formula>
    </cfRule>
    <cfRule type="expression" dxfId="123" priority="2" stopIfTrue="1">
      <formula>$I12=1</formula>
    </cfRule>
    <cfRule type="expression" dxfId="122" priority="3">
      <formula>$H12=1</formula>
    </cfRule>
  </conditionalFormatting>
  <dataValidations xWindow="672" yWindow="386" count="3"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3" xr:uid="{00000000-0002-0000-0300-000000000000}">
      <formula1>"да,нет"</formula1>
    </dataValidation>
    <dataValidation allowBlank="1" showInputMessage="1" showErrorMessage="1" prompt="Введите текст" sqref="F4 F8 F10 F17:F20" xr:uid="{00000000-0002-0000-0300-000001000000}"/>
    <dataValidation operator="greaterThanOrEqual" allowBlank="1" showInputMessage="1" errorTitle="Ошибка" error="Необходимо ввести натуральное число!" prompt="Введите натуральное число" sqref="F6:F7 F9 F12:F16" xr:uid="{00000000-0002-0000-0300-000002000000}"/>
  </dataValidations>
  <pageMargins left="0.25" right="0.25" top="0.75" bottom="0.75" header="0.3" footer="0.3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5"/>
  <sheetViews>
    <sheetView showGridLines="0" topLeftCell="D1" zoomScale="77" zoomScaleNormal="77" workbookViewId="0">
      <pane ySplit="2" topLeftCell="A15" activePane="bottomLeft" state="frozen"/>
      <selection activeCell="D1" sqref="D1"/>
      <selection pane="bottomLeft" activeCell="F13" sqref="F13"/>
    </sheetView>
  </sheetViews>
  <sheetFormatPr defaultColWidth="8.7109375" defaultRowHeight="15" x14ac:dyDescent="0.2"/>
  <cols>
    <col min="1" max="1" width="4.42578125" style="2" hidden="1" customWidth="1"/>
    <col min="2" max="2" width="4.85546875" style="2" hidden="1" customWidth="1"/>
    <col min="3" max="3" width="5.140625" style="2" hidden="1" customWidth="1"/>
    <col min="4" max="4" width="9.140625" style="44" customWidth="1"/>
    <col min="5" max="5" width="59" style="137" customWidth="1"/>
    <col min="6" max="6" width="75.7109375" style="134" customWidth="1"/>
    <col min="7" max="7" width="106.28515625" style="44" customWidth="1"/>
    <col min="8" max="10" width="12.28515625" style="115" hidden="1" customWidth="1"/>
    <col min="11" max="11" width="21.7109375" style="44" hidden="1" customWidth="1"/>
    <col min="12" max="12" width="8.7109375" style="116" hidden="1" customWidth="1"/>
    <col min="13" max="14" width="91.7109375" style="44" customWidth="1"/>
    <col min="15" max="16384" width="8.7109375" style="44"/>
  </cols>
  <sheetData>
    <row r="1" spans="1:12" ht="21.75" thickBot="1" x14ac:dyDescent="0.3">
      <c r="D1" s="136" t="s">
        <v>598</v>
      </c>
      <c r="F1" s="107"/>
      <c r="H1" s="109"/>
      <c r="I1" s="109"/>
      <c r="J1" s="109"/>
      <c r="K1" s="105" t="e">
        <f>IF(SUM(J:J)&gt;1,"Ошибки в пунктах ","Ошибка в пункте ")&amp;K4&amp;K5&amp;K6&amp;K3&amp;K7&amp;K8&amp;K9&amp;K10&amp;K11&amp;K12&amp;K13&amp;#REF!&amp;#REF!&amp;#REF!&amp;#REF!&amp;#REF!&amp;#REF!&amp;K14&amp;K15&amp;K16&amp;K17&amp;K18&amp;K19&amp;K20&amp;K21&amp;K22&amp;K23&amp;K24&amp;K25</f>
        <v>#REF!</v>
      </c>
      <c r="L1" s="105"/>
    </row>
    <row r="2" spans="1:12" s="144" customFormat="1" ht="19.5" thickBot="1" x14ac:dyDescent="0.35">
      <c r="A2" s="138" t="s">
        <v>560</v>
      </c>
      <c r="B2" s="139" t="s">
        <v>359</v>
      </c>
      <c r="C2" s="139" t="s">
        <v>356</v>
      </c>
      <c r="D2" s="140" t="s">
        <v>358</v>
      </c>
      <c r="E2" s="113" t="s">
        <v>597</v>
      </c>
      <c r="F2" s="113" t="s">
        <v>536</v>
      </c>
      <c r="G2" s="141" t="s">
        <v>539</v>
      </c>
      <c r="H2" s="142" t="s">
        <v>744</v>
      </c>
      <c r="I2" s="142" t="s">
        <v>751</v>
      </c>
      <c r="J2" s="142" t="s">
        <v>745</v>
      </c>
      <c r="K2" s="143" t="s">
        <v>750</v>
      </c>
      <c r="L2" s="116" t="s">
        <v>755</v>
      </c>
    </row>
    <row r="3" spans="1:12" s="134" customFormat="1" ht="90" x14ac:dyDescent="0.2">
      <c r="A3" s="110">
        <v>4</v>
      </c>
      <c r="B3" s="110"/>
      <c r="C3" s="110" t="s">
        <v>562</v>
      </c>
      <c r="D3" s="145" t="s">
        <v>563</v>
      </c>
      <c r="E3" s="118" t="s">
        <v>564</v>
      </c>
      <c r="F3" s="123"/>
      <c r="G3" s="146" t="s">
        <v>565</v>
      </c>
      <c r="H3" s="115"/>
      <c r="I3" s="115">
        <f>--AND(NOT(ISBLANK(F3)),H3=1,F3&lt;&gt;L3)</f>
        <v>0</v>
      </c>
      <c r="J3" s="115"/>
      <c r="K3" s="134" t="str">
        <f>IF(J3=1,D3&amp;IF(SUM($J4:J44)&gt;0,", ",""),"")</f>
        <v/>
      </c>
      <c r="L3" s="116">
        <v>0</v>
      </c>
    </row>
    <row r="4" spans="1:12" s="134" customFormat="1" x14ac:dyDescent="0.2">
      <c r="A4" s="110">
        <v>5</v>
      </c>
      <c r="B4" s="110" t="s">
        <v>566</v>
      </c>
      <c r="C4" s="110"/>
      <c r="D4" s="147"/>
      <c r="E4" s="148" t="s">
        <v>567</v>
      </c>
      <c r="F4" s="86">
        <v>11</v>
      </c>
      <c r="G4" s="149"/>
      <c r="H4" s="115">
        <v>1</v>
      </c>
      <c r="I4" s="115">
        <f t="shared" ref="I4:I25" si="0">--AND(NOT(ISBLANK(F4)),H4=1,F4&lt;&gt;L4)</f>
        <v>1</v>
      </c>
      <c r="J4" s="115">
        <f>--AND(F4&lt;&gt;L4,NOT(ISBLANK(F4)),OR(NOT(ISNUMBER(F4)),F4&lt;0))</f>
        <v>0</v>
      </c>
      <c r="K4" s="134" t="str">
        <f>IF(J4=1,D4&amp;IF(SUM($J5:J45)&gt;0,", ",""),"")</f>
        <v/>
      </c>
      <c r="L4" s="116" t="s">
        <v>557</v>
      </c>
    </row>
    <row r="5" spans="1:12" s="134" customFormat="1" ht="30" x14ac:dyDescent="0.2">
      <c r="A5" s="110">
        <v>6</v>
      </c>
      <c r="B5" s="110"/>
      <c r="C5" s="110"/>
      <c r="D5" s="150"/>
      <c r="E5" s="148" t="s">
        <v>568</v>
      </c>
      <c r="F5" s="86">
        <v>11</v>
      </c>
      <c r="G5" s="149"/>
      <c r="H5" s="115">
        <v>1</v>
      </c>
      <c r="I5" s="115">
        <f t="shared" si="0"/>
        <v>1</v>
      </c>
      <c r="J5" s="115">
        <f>--AND(F5&lt;&gt;L5,NOT(ISBLANK(F5)),OR(NOT(ISNUMBER(F5)),F5&lt;0,F5&gt;F4))</f>
        <v>0</v>
      </c>
      <c r="K5" s="134" t="str">
        <f>IF(J5=1,D5&amp;IF(SUM($J6:J46)&gt;0,", ",""),"")</f>
        <v/>
      </c>
      <c r="L5" s="116" t="s">
        <v>557</v>
      </c>
    </row>
    <row r="6" spans="1:12" s="134" customFormat="1" ht="409.5" x14ac:dyDescent="0.2">
      <c r="A6" s="110">
        <v>7</v>
      </c>
      <c r="B6" s="110" t="s">
        <v>569</v>
      </c>
      <c r="C6" s="110"/>
      <c r="D6" s="150"/>
      <c r="E6" s="148" t="s">
        <v>570</v>
      </c>
      <c r="F6" s="86" t="s">
        <v>830</v>
      </c>
      <c r="G6" s="149" t="s">
        <v>571</v>
      </c>
      <c r="H6" s="115">
        <v>1</v>
      </c>
      <c r="I6" s="115">
        <f t="shared" si="0"/>
        <v>1</v>
      </c>
      <c r="J6" s="115"/>
      <c r="K6" s="134" t="str">
        <f>IF(J6=1,D6&amp;IF(SUM($J7:J47)&gt;0,", ",""),"")</f>
        <v/>
      </c>
      <c r="L6" s="116" t="s">
        <v>556</v>
      </c>
    </row>
    <row r="7" spans="1:12" s="134" customFormat="1" ht="30" x14ac:dyDescent="0.2">
      <c r="A7" s="110">
        <v>9</v>
      </c>
      <c r="B7" s="110" t="s">
        <v>572</v>
      </c>
      <c r="C7" s="110" t="s">
        <v>516</v>
      </c>
      <c r="D7" s="150"/>
      <c r="E7" s="148" t="s">
        <v>526</v>
      </c>
      <c r="F7" s="86" t="s">
        <v>557</v>
      </c>
      <c r="G7" s="149"/>
      <c r="H7" s="115">
        <v>1</v>
      </c>
      <c r="I7" s="115">
        <f t="shared" si="0"/>
        <v>0</v>
      </c>
      <c r="J7" s="115">
        <f>--AND(F7&lt;&gt;L7,NOT(ISBLANK(F7)),OR(NOT(ISNUMBER(F7)),F7&lt;0,F7&gt;F4))</f>
        <v>0</v>
      </c>
      <c r="K7" s="134" t="str">
        <f>IF(J7=1,D7&amp;IF(SUM($J8:J48)&gt;0,", ",""),"")</f>
        <v/>
      </c>
      <c r="L7" s="116" t="s">
        <v>557</v>
      </c>
    </row>
    <row r="8" spans="1:12" s="134" customFormat="1" x14ac:dyDescent="0.2">
      <c r="A8" s="110"/>
      <c r="B8" s="110">
        <v>66</v>
      </c>
      <c r="C8" s="110" t="s">
        <v>517</v>
      </c>
      <c r="D8" s="150"/>
      <c r="E8" s="148" t="s">
        <v>573</v>
      </c>
      <c r="F8" s="86" t="s">
        <v>557</v>
      </c>
      <c r="G8" s="149"/>
      <c r="H8" s="115">
        <v>1</v>
      </c>
      <c r="I8" s="115">
        <f t="shared" si="0"/>
        <v>0</v>
      </c>
      <c r="J8" s="115">
        <f>--AND(F8&lt;&gt;L8,NOT(ISBLANK(F8)),OR(NOT(ISNUMBER(F8)),F8&lt;0,F8&gt;F4))</f>
        <v>0</v>
      </c>
      <c r="K8" s="134" t="str">
        <f>IF(J8=1,D8&amp;IF(SUM($J9:J49)&gt;0,", ",""),"")</f>
        <v/>
      </c>
      <c r="L8" s="116" t="s">
        <v>557</v>
      </c>
    </row>
    <row r="9" spans="1:12" s="134" customFormat="1" ht="75" x14ac:dyDescent="0.2">
      <c r="A9" s="110">
        <v>10</v>
      </c>
      <c r="B9" s="110">
        <v>7</v>
      </c>
      <c r="C9" s="110"/>
      <c r="D9" s="151"/>
      <c r="E9" s="148" t="s">
        <v>574</v>
      </c>
      <c r="F9" s="86" t="s">
        <v>832</v>
      </c>
      <c r="G9" s="149" t="s">
        <v>575</v>
      </c>
      <c r="H9" s="115">
        <v>1</v>
      </c>
      <c r="I9" s="115">
        <f t="shared" si="0"/>
        <v>1</v>
      </c>
      <c r="J9" s="115"/>
      <c r="K9" s="134" t="str">
        <f>IF(J9=1,D9&amp;IF(SUM($J10:J50)&gt;0,", ",""),"")</f>
        <v/>
      </c>
      <c r="L9" s="116" t="s">
        <v>556</v>
      </c>
    </row>
    <row r="10" spans="1:12" ht="60" x14ac:dyDescent="0.2">
      <c r="A10" s="2">
        <v>86</v>
      </c>
      <c r="B10" s="2">
        <v>59</v>
      </c>
      <c r="C10" s="2" t="s">
        <v>576</v>
      </c>
      <c r="D10" s="152" t="s">
        <v>577</v>
      </c>
      <c r="E10" s="121" t="s">
        <v>578</v>
      </c>
      <c r="F10" s="123"/>
      <c r="G10" s="153" t="s">
        <v>579</v>
      </c>
      <c r="I10" s="115">
        <f t="shared" si="0"/>
        <v>0</v>
      </c>
      <c r="K10" s="134" t="str">
        <f>IF(J10=1,D10&amp;IF(SUM($J11:J51)&gt;0,", ",""),"")</f>
        <v/>
      </c>
      <c r="L10" s="116">
        <v>0</v>
      </c>
    </row>
    <row r="11" spans="1:12" x14ac:dyDescent="0.2">
      <c r="B11" s="2">
        <v>26</v>
      </c>
      <c r="D11" s="147"/>
      <c r="E11" s="148" t="s">
        <v>580</v>
      </c>
      <c r="F11" s="86">
        <v>3</v>
      </c>
      <c r="G11" s="149"/>
      <c r="H11" s="115">
        <v>1</v>
      </c>
      <c r="I11" s="115">
        <f t="shared" si="0"/>
        <v>1</v>
      </c>
      <c r="J11" s="115">
        <f>--AND(F11&lt;&gt;L11,NOT(ISBLANK(F11)),OR(NOT(ISNUMBER(F11)),F11&lt;0))</f>
        <v>0</v>
      </c>
      <c r="K11" s="134" t="str">
        <f>IF(J11=1,D11&amp;IF(SUM($J12:J52)&gt;0,", ",""),"")</f>
        <v/>
      </c>
      <c r="L11" s="116" t="s">
        <v>557</v>
      </c>
    </row>
    <row r="12" spans="1:12" ht="30" x14ac:dyDescent="0.2">
      <c r="B12" s="2">
        <v>28</v>
      </c>
      <c r="D12" s="150"/>
      <c r="E12" s="148" t="s">
        <v>581</v>
      </c>
      <c r="F12" s="86">
        <v>3</v>
      </c>
      <c r="G12" s="149"/>
      <c r="H12" s="115">
        <v>1</v>
      </c>
      <c r="I12" s="115">
        <f t="shared" si="0"/>
        <v>1</v>
      </c>
      <c r="J12" s="115">
        <f>--AND(F12&lt;&gt;L12,NOT(ISBLANK(F12)),OR(NOT(ISNUMBER(F12)),F12&lt;0,F12&gt;F11))</f>
        <v>0</v>
      </c>
      <c r="K12" s="134" t="str">
        <f>IF(J12=1,D12&amp;IF(SUM($J13:J53)&gt;0,", ",""),"")</f>
        <v/>
      </c>
      <c r="L12" s="116" t="s">
        <v>557</v>
      </c>
    </row>
    <row r="13" spans="1:12" ht="135" x14ac:dyDescent="0.2">
      <c r="B13" s="2">
        <v>27</v>
      </c>
      <c r="D13" s="151"/>
      <c r="E13" s="148" t="s">
        <v>582</v>
      </c>
      <c r="F13" s="86" t="s">
        <v>833</v>
      </c>
      <c r="G13" s="149" t="s">
        <v>583</v>
      </c>
      <c r="H13" s="115">
        <v>1</v>
      </c>
      <c r="I13" s="115">
        <f t="shared" si="0"/>
        <v>1</v>
      </c>
      <c r="K13" s="134" t="str">
        <f>IF(J13=1,D13&amp;IF(SUM($J14:J54)&gt;0,", ",""),"")</f>
        <v/>
      </c>
      <c r="L13" s="116" t="s">
        <v>556</v>
      </c>
    </row>
    <row r="14" spans="1:12" s="110" customFormat="1" ht="60" x14ac:dyDescent="0.2">
      <c r="A14" s="110">
        <v>76</v>
      </c>
      <c r="C14" s="110" t="s">
        <v>493</v>
      </c>
      <c r="D14" s="154" t="s">
        <v>584</v>
      </c>
      <c r="E14" s="155" t="s">
        <v>587</v>
      </c>
      <c r="F14" s="123"/>
      <c r="G14" s="153" t="s">
        <v>754</v>
      </c>
      <c r="H14" s="115"/>
      <c r="I14" s="115">
        <f t="shared" si="0"/>
        <v>0</v>
      </c>
      <c r="J14" s="115"/>
      <c r="K14" s="134" t="str">
        <f>IF(J14=1,D14&amp;IF(SUM($J15:J61)&gt;0,", ",""),"")</f>
        <v/>
      </c>
      <c r="L14" s="116">
        <v>0</v>
      </c>
    </row>
    <row r="15" spans="1:12" s="110" customFormat="1" x14ac:dyDescent="0.2">
      <c r="A15" s="110">
        <v>77</v>
      </c>
      <c r="B15" s="110">
        <v>52</v>
      </c>
      <c r="D15" s="156"/>
      <c r="E15" s="157" t="s">
        <v>588</v>
      </c>
      <c r="F15" s="86">
        <v>3</v>
      </c>
      <c r="G15" s="158"/>
      <c r="H15" s="115">
        <v>1</v>
      </c>
      <c r="I15" s="115">
        <f t="shared" si="0"/>
        <v>1</v>
      </c>
      <c r="J15" s="115">
        <f t="shared" ref="J15:J20" si="1">--AND(F15&lt;&gt;L15,NOT(ISBLANK(F15)),OR(NOT(ISNUMBER(F15)),F15&lt;0))</f>
        <v>0</v>
      </c>
      <c r="K15" s="134" t="str">
        <f>IF(J15=1,D15&amp;IF(SUM($J16:J62)&gt;0,", ",""),"")</f>
        <v/>
      </c>
      <c r="L15" s="116" t="s">
        <v>557</v>
      </c>
    </row>
    <row r="16" spans="1:12" s="110" customFormat="1" x14ac:dyDescent="0.2">
      <c r="D16" s="159"/>
      <c r="E16" s="157" t="s">
        <v>589</v>
      </c>
      <c r="F16" s="86">
        <v>0</v>
      </c>
      <c r="G16" s="158"/>
      <c r="H16" s="115">
        <v>1</v>
      </c>
      <c r="I16" s="115">
        <f t="shared" si="0"/>
        <v>1</v>
      </c>
      <c r="J16" s="115">
        <f>--AND(F16&lt;&gt;L16,NOT(ISBLANK(F16)),OR(NOT(ISNUMBER(F16)),F16&lt;0,F16&gt;F15))</f>
        <v>0</v>
      </c>
      <c r="K16" s="134" t="str">
        <f>IF(J16=1,D16&amp;IF(SUM($J17:J63)&gt;0,", ",""),"")</f>
        <v/>
      </c>
      <c r="L16" s="116" t="s">
        <v>557</v>
      </c>
    </row>
    <row r="17" spans="1:12" s="110" customFormat="1" ht="75" x14ac:dyDescent="0.2">
      <c r="A17" s="110">
        <v>79</v>
      </c>
      <c r="B17" s="110">
        <v>54</v>
      </c>
      <c r="D17" s="159"/>
      <c r="E17" s="157" t="s">
        <v>590</v>
      </c>
      <c r="F17" s="86">
        <v>0</v>
      </c>
      <c r="G17" s="149" t="s">
        <v>591</v>
      </c>
      <c r="H17" s="115">
        <v>1</v>
      </c>
      <c r="I17" s="115">
        <f t="shared" si="0"/>
        <v>1</v>
      </c>
      <c r="J17" s="115"/>
      <c r="K17" s="134" t="str">
        <f>IF(J17=1,D17&amp;IF(SUM($J18:J64)&gt;0,", ",""),"")</f>
        <v/>
      </c>
      <c r="L17" s="116" t="s">
        <v>556</v>
      </c>
    </row>
    <row r="18" spans="1:12" s="110" customFormat="1" x14ac:dyDescent="0.2">
      <c r="A18" s="110">
        <v>78</v>
      </c>
      <c r="B18" s="110">
        <v>53</v>
      </c>
      <c r="D18" s="160"/>
      <c r="E18" s="157" t="s">
        <v>592</v>
      </c>
      <c r="F18" s="86">
        <v>3</v>
      </c>
      <c r="G18" s="158"/>
      <c r="H18" s="115">
        <v>1</v>
      </c>
      <c r="I18" s="115">
        <f t="shared" si="0"/>
        <v>1</v>
      </c>
      <c r="J18" s="115">
        <f>--AND(F18&lt;&gt;L18,NOT(ISBLANK(F18)),OR(NOT(ISNUMBER(F18)),F18&lt;0,F18&gt;F15))</f>
        <v>0</v>
      </c>
      <c r="K18" s="134" t="str">
        <f>IF(J18=1,D18&amp;IF(SUM($J19:J65)&gt;0,", ",""),"")</f>
        <v/>
      </c>
      <c r="L18" s="116" t="s">
        <v>557</v>
      </c>
    </row>
    <row r="19" spans="1:12" x14ac:dyDescent="0.2">
      <c r="A19" s="2">
        <v>63</v>
      </c>
      <c r="C19" s="2" t="s">
        <v>489</v>
      </c>
      <c r="D19" s="152" t="s">
        <v>586</v>
      </c>
      <c r="E19" s="121" t="s">
        <v>757</v>
      </c>
      <c r="F19" s="123"/>
      <c r="G19" s="123"/>
      <c r="I19" s="115">
        <f t="shared" si="0"/>
        <v>0</v>
      </c>
      <c r="K19" s="134" t="str">
        <f>IF(J19=1,D19&amp;IF(SUM($J20:J66)&gt;0,", ",""),"")</f>
        <v/>
      </c>
      <c r="L19" s="116">
        <v>0</v>
      </c>
    </row>
    <row r="20" spans="1:12" ht="30" x14ac:dyDescent="0.2">
      <c r="A20" s="2">
        <v>64</v>
      </c>
      <c r="B20" s="2">
        <v>44</v>
      </c>
      <c r="D20" s="147"/>
      <c r="E20" s="148" t="s">
        <v>137</v>
      </c>
      <c r="F20" s="86">
        <v>2</v>
      </c>
      <c r="G20" s="149"/>
      <c r="H20" s="115">
        <v>1</v>
      </c>
      <c r="I20" s="115">
        <f t="shared" si="0"/>
        <v>1</v>
      </c>
      <c r="J20" s="115">
        <f t="shared" si="1"/>
        <v>0</v>
      </c>
      <c r="K20" s="134" t="str">
        <f>IF(J20=1,D20&amp;IF(SUM($J21:J67)&gt;0,", ",""),"")</f>
        <v/>
      </c>
      <c r="L20" s="116" t="s">
        <v>557</v>
      </c>
    </row>
    <row r="21" spans="1:12" ht="105" x14ac:dyDescent="0.2">
      <c r="D21" s="159"/>
      <c r="E21" s="148" t="s">
        <v>726</v>
      </c>
      <c r="F21" s="86" t="s">
        <v>834</v>
      </c>
      <c r="G21" s="149" t="s">
        <v>727</v>
      </c>
      <c r="H21" s="115">
        <v>1</v>
      </c>
      <c r="I21" s="115">
        <f t="shared" si="0"/>
        <v>1</v>
      </c>
      <c r="K21" s="134" t="str">
        <f>IF(J21=1,D21&amp;IF(SUM($J22:J68)&gt;0,", ",""),"")</f>
        <v/>
      </c>
      <c r="L21" s="116" t="s">
        <v>556</v>
      </c>
    </row>
    <row r="22" spans="1:12" s="110" customFormat="1" ht="30" x14ac:dyDescent="0.2">
      <c r="A22" s="110">
        <v>107</v>
      </c>
      <c r="B22" s="110">
        <v>64</v>
      </c>
      <c r="C22" s="110" t="s">
        <v>515</v>
      </c>
      <c r="D22" s="159"/>
      <c r="E22" s="161" t="s">
        <v>593</v>
      </c>
      <c r="F22" s="88" t="s">
        <v>824</v>
      </c>
      <c r="G22" s="158"/>
      <c r="H22" s="115">
        <v>1</v>
      </c>
      <c r="I22" s="115">
        <f t="shared" si="0"/>
        <v>1</v>
      </c>
      <c r="J22" s="115">
        <f>IF(AND(F22&lt;&gt;L22,F22&lt;&gt;"да",F22&lt;&gt;"нет"),1,0)</f>
        <v>0</v>
      </c>
      <c r="K22" s="134" t="str">
        <f>IF(J22=1,D22&amp;IF(SUM($J23:J69)&gt;0,", ",""),"")</f>
        <v/>
      </c>
      <c r="L22" s="116" t="s">
        <v>585</v>
      </c>
    </row>
    <row r="23" spans="1:12" s="110" customFormat="1" ht="30" x14ac:dyDescent="0.2">
      <c r="A23" s="110">
        <v>111</v>
      </c>
      <c r="B23" s="110">
        <v>67</v>
      </c>
      <c r="C23" s="110" t="s">
        <v>519</v>
      </c>
      <c r="D23" s="160"/>
      <c r="E23" s="161" t="s">
        <v>594</v>
      </c>
      <c r="F23" s="86" t="s">
        <v>834</v>
      </c>
      <c r="G23" s="158" t="s">
        <v>595</v>
      </c>
      <c r="H23" s="115">
        <v>1</v>
      </c>
      <c r="I23" s="115">
        <f t="shared" si="0"/>
        <v>1</v>
      </c>
      <c r="J23" s="115"/>
      <c r="K23" s="134" t="str">
        <f>IF(J23=1,D23&amp;IF(SUM($J24:J70)&gt;0,", ",""),"")</f>
        <v/>
      </c>
      <c r="L23" s="116" t="s">
        <v>556</v>
      </c>
    </row>
    <row r="24" spans="1:12" x14ac:dyDescent="0.2">
      <c r="D24" s="152" t="s">
        <v>799</v>
      </c>
      <c r="E24" s="121" t="s">
        <v>596</v>
      </c>
      <c r="F24" s="123"/>
      <c r="G24" s="123"/>
      <c r="I24" s="115">
        <f t="shared" si="0"/>
        <v>0</v>
      </c>
      <c r="K24" s="134" t="str">
        <f>IF(J24=1,D24&amp;IF(SUM($J25:J71)&gt;0,", ",""),"")</f>
        <v/>
      </c>
      <c r="L24" s="116">
        <v>0</v>
      </c>
    </row>
    <row r="25" spans="1:12" s="110" customFormat="1" ht="30.75" thickBot="1" x14ac:dyDescent="0.25">
      <c r="A25" s="110">
        <v>87</v>
      </c>
      <c r="B25" s="110">
        <v>60</v>
      </c>
      <c r="C25" s="110" t="s">
        <v>498</v>
      </c>
      <c r="D25" s="162"/>
      <c r="E25" s="163"/>
      <c r="F25" s="87" t="s">
        <v>832</v>
      </c>
      <c r="G25" s="164" t="s">
        <v>790</v>
      </c>
      <c r="H25" s="115">
        <v>1</v>
      </c>
      <c r="I25" s="115">
        <f t="shared" si="0"/>
        <v>1</v>
      </c>
      <c r="J25" s="115"/>
      <c r="K25" s="134" t="str">
        <f>IF(J25=1,D25&amp;IF(SUM($J26:J72)&gt;0,", ",""),"")</f>
        <v/>
      </c>
      <c r="L25" s="116" t="s">
        <v>556</v>
      </c>
    </row>
  </sheetData>
  <sheetProtection algorithmName="SHA-512" hashValue="6Q0aQLjHKM12Ps/k96mXo6QR4yGDDrDqKhOgC9gO50p4pLGXsEzTuiR0SsEtnMi38EtTUUCD/QR/r1DGnhnwAg==" saltValue="JTmMPsQbRyw9+shSaC5nlQ==" spinCount="100000" sheet="1" objects="1" scenarios="1" formatRows="0" selectLockedCells="1"/>
  <conditionalFormatting sqref="F26:F44">
    <cfRule type="expression" dxfId="121" priority="70" stopIfTrue="1">
      <formula>$J26=1</formula>
    </cfRule>
    <cfRule type="expression" dxfId="120" priority="71" stopIfTrue="1">
      <formula>$I26=1</formula>
    </cfRule>
    <cfRule type="expression" dxfId="119" priority="72">
      <formula>$H26=1</formula>
    </cfRule>
  </conditionalFormatting>
  <conditionalFormatting sqref="F25 F23 F21 F17 F13 F9 F6">
    <cfRule type="expression" dxfId="118" priority="43" stopIfTrue="1">
      <formula>$J6=1</formula>
    </cfRule>
    <cfRule type="expression" dxfId="117" priority="44" stopIfTrue="1">
      <formula>$I6=1</formula>
    </cfRule>
    <cfRule type="expression" dxfId="116" priority="45">
      <formula>$H6=1</formula>
    </cfRule>
  </conditionalFormatting>
  <conditionalFormatting sqref="F20 F15 F11 F4">
    <cfRule type="expression" dxfId="115" priority="61" stopIfTrue="1">
      <formula>$J4=1</formula>
    </cfRule>
    <cfRule type="expression" dxfId="114" priority="62" stopIfTrue="1">
      <formula>$I4=1</formula>
    </cfRule>
    <cfRule type="expression" dxfId="113" priority="63">
      <formula>$H4=1</formula>
    </cfRule>
  </conditionalFormatting>
  <conditionalFormatting sqref="F3">
    <cfRule type="expression" dxfId="112" priority="40" stopIfTrue="1">
      <formula>$J3=1</formula>
    </cfRule>
    <cfRule type="expression" dxfId="111" priority="41" stopIfTrue="1">
      <formula>$I3=1</formula>
    </cfRule>
    <cfRule type="expression" dxfId="110" priority="42">
      <formula>$H3=1</formula>
    </cfRule>
  </conditionalFormatting>
  <conditionalFormatting sqref="F10">
    <cfRule type="expression" dxfId="109" priority="37" stopIfTrue="1">
      <formula>$J10=1</formula>
    </cfRule>
    <cfRule type="expression" dxfId="108" priority="38" stopIfTrue="1">
      <formula>$I10=1</formula>
    </cfRule>
    <cfRule type="expression" dxfId="107" priority="39">
      <formula>$H10=1</formula>
    </cfRule>
  </conditionalFormatting>
  <conditionalFormatting sqref="F14">
    <cfRule type="expression" dxfId="106" priority="31" stopIfTrue="1">
      <formula>$J14=1</formula>
    </cfRule>
    <cfRule type="expression" dxfId="105" priority="32" stopIfTrue="1">
      <formula>$I14=1</formula>
    </cfRule>
    <cfRule type="expression" dxfId="104" priority="33">
      <formula>$H14=1</formula>
    </cfRule>
  </conditionalFormatting>
  <conditionalFormatting sqref="F19:G19">
    <cfRule type="expression" dxfId="103" priority="28" stopIfTrue="1">
      <formula>$J19=1</formula>
    </cfRule>
    <cfRule type="expression" dxfId="102" priority="29" stopIfTrue="1">
      <formula>$I19=1</formula>
    </cfRule>
    <cfRule type="expression" dxfId="101" priority="30">
      <formula>$H19=1</formula>
    </cfRule>
  </conditionalFormatting>
  <conditionalFormatting sqref="F24:G24">
    <cfRule type="expression" dxfId="100" priority="22" stopIfTrue="1">
      <formula>$J24=1</formula>
    </cfRule>
    <cfRule type="expression" dxfId="99" priority="23" stopIfTrue="1">
      <formula>$I24=1</formula>
    </cfRule>
    <cfRule type="expression" dxfId="98" priority="24">
      <formula>$H24=1</formula>
    </cfRule>
  </conditionalFormatting>
  <conditionalFormatting sqref="F22">
    <cfRule type="expression" dxfId="97" priority="19" stopIfTrue="1">
      <formula>$J22=1</formula>
    </cfRule>
    <cfRule type="expression" dxfId="96" priority="20" stopIfTrue="1">
      <formula>$I22=1</formula>
    </cfRule>
    <cfRule type="expression" dxfId="95" priority="21">
      <formula>$H22=1</formula>
    </cfRule>
  </conditionalFormatting>
  <conditionalFormatting sqref="F5">
    <cfRule type="expression" dxfId="94" priority="16" stopIfTrue="1">
      <formula>$J5=1</formula>
    </cfRule>
    <cfRule type="expression" dxfId="93" priority="17" stopIfTrue="1">
      <formula>$I5=1</formula>
    </cfRule>
    <cfRule type="expression" dxfId="92" priority="18">
      <formula>$H5=1</formula>
    </cfRule>
  </conditionalFormatting>
  <conditionalFormatting sqref="F7">
    <cfRule type="expression" dxfId="91" priority="13" stopIfTrue="1">
      <formula>$J7=1</formula>
    </cfRule>
    <cfRule type="expression" dxfId="90" priority="14" stopIfTrue="1">
      <formula>$I7=1</formula>
    </cfRule>
    <cfRule type="expression" dxfId="89" priority="15">
      <formula>$H7=1</formula>
    </cfRule>
  </conditionalFormatting>
  <conditionalFormatting sqref="F8">
    <cfRule type="expression" dxfId="88" priority="10" stopIfTrue="1">
      <formula>$J8=1</formula>
    </cfRule>
    <cfRule type="expression" dxfId="87" priority="11" stopIfTrue="1">
      <formula>$I8=1</formula>
    </cfRule>
    <cfRule type="expression" dxfId="86" priority="12">
      <formula>$H8=1</formula>
    </cfRule>
  </conditionalFormatting>
  <conditionalFormatting sqref="F12">
    <cfRule type="expression" dxfId="85" priority="7" stopIfTrue="1">
      <formula>$J12=1</formula>
    </cfRule>
    <cfRule type="expression" dxfId="84" priority="8" stopIfTrue="1">
      <formula>$I12=1</formula>
    </cfRule>
    <cfRule type="expression" dxfId="83" priority="9">
      <formula>$H12=1</formula>
    </cfRule>
  </conditionalFormatting>
  <conditionalFormatting sqref="F16">
    <cfRule type="expression" dxfId="82" priority="4" stopIfTrue="1">
      <formula>$J16=1</formula>
    </cfRule>
    <cfRule type="expression" dxfId="81" priority="5" stopIfTrue="1">
      <formula>$I16=1</formula>
    </cfRule>
    <cfRule type="expression" dxfId="80" priority="6">
      <formula>$H16=1</formula>
    </cfRule>
  </conditionalFormatting>
  <conditionalFormatting sqref="F18">
    <cfRule type="expression" dxfId="79" priority="1" stopIfTrue="1">
      <formula>$J18=1</formula>
    </cfRule>
    <cfRule type="expression" dxfId="78" priority="2" stopIfTrue="1">
      <formula>$I18=1</formula>
    </cfRule>
    <cfRule type="expression" dxfId="77" priority="3">
      <formula>$H18=1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11:F12 F7:F8 F15:F16 F20 F4:F5 F18" xr:uid="{00000000-0002-0000-0400-000000000000}"/>
    <dataValidation allowBlank="1" showInputMessage="1" showErrorMessage="1" prompt="Введите текст" sqref="F6 F9 F13 F17 F21 F23 F25" xr:uid="{00000000-0002-0000-0400-000001000000}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22" xr:uid="{00000000-0002-0000-0400-000002000000}">
      <formula1>"да,нет"</formula1>
    </dataValidation>
  </dataValidations>
  <pageMargins left="0.25" right="0.25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9"/>
  <sheetViews>
    <sheetView showGridLines="0" tabSelected="1" topLeftCell="D1" workbookViewId="0">
      <pane ySplit="2" topLeftCell="A36" activePane="bottomLeft" state="frozen"/>
      <selection activeCell="D1" sqref="D1"/>
      <selection pane="bottomLeft" activeCell="F12" sqref="F12"/>
    </sheetView>
  </sheetViews>
  <sheetFormatPr defaultColWidth="8.7109375" defaultRowHeight="15" x14ac:dyDescent="0.2"/>
  <cols>
    <col min="1" max="1" width="5.140625" style="165" hidden="1" customWidth="1"/>
    <col min="2" max="2" width="4.85546875" style="165" hidden="1" customWidth="1"/>
    <col min="3" max="3" width="4.7109375" style="165" hidden="1" customWidth="1"/>
    <col min="4" max="4" width="9.28515625" style="165" customWidth="1"/>
    <col min="5" max="5" width="59.42578125" style="165" customWidth="1"/>
    <col min="6" max="6" width="74.28515625" style="134" customWidth="1"/>
    <col min="7" max="7" width="107" style="165" customWidth="1"/>
    <col min="8" max="10" width="12.28515625" style="115" hidden="1" customWidth="1"/>
    <col min="11" max="11" width="16.7109375" style="44" hidden="1" customWidth="1"/>
    <col min="12" max="12" width="8.7109375" style="116" hidden="1" customWidth="1"/>
    <col min="13" max="14" width="60.5703125" style="165" customWidth="1"/>
    <col min="15" max="16384" width="8.7109375" style="165"/>
  </cols>
  <sheetData>
    <row r="1" spans="1:12" ht="21.75" thickBot="1" x14ac:dyDescent="0.3">
      <c r="A1" s="134"/>
      <c r="B1" s="134"/>
      <c r="C1" s="134"/>
      <c r="D1" s="136" t="s">
        <v>651</v>
      </c>
      <c r="E1" s="134"/>
      <c r="F1" s="107"/>
      <c r="G1" s="134"/>
      <c r="H1" s="109"/>
      <c r="I1" s="109"/>
      <c r="J1" s="109"/>
      <c r="K1" s="105" t="str">
        <f>IF(SUM(J:J)&gt;1,"Ошибки в пунктах ","Ошибка в пункте ")&amp;K4&amp;K5&amp;K6&amp;K3&amp;K7&amp;K8&amp;K9&amp;K10&amp;K11&amp;K12&amp;K13&amp;K14&amp;K15&amp;K16&amp;K17&amp;K18&amp;K19&amp;K20&amp;K21&amp;K22&amp;K23&amp;K24&amp;K25&amp;K26&amp;K27&amp;K28&amp;K29&amp;K30&amp;K31&amp;K32&amp;K33&amp;K34&amp;K35&amp;K36&amp;K37&amp;K38&amp;K39</f>
        <v xml:space="preserve">Ошибка в пункте </v>
      </c>
      <c r="L1" s="105"/>
    </row>
    <row r="2" spans="1:12" s="166" customFormat="1" ht="19.5" thickBot="1" x14ac:dyDescent="0.35">
      <c r="B2" s="166" t="s">
        <v>359</v>
      </c>
      <c r="C2" s="166" t="s">
        <v>356</v>
      </c>
      <c r="D2" s="167" t="s">
        <v>358</v>
      </c>
      <c r="E2" s="168" t="s">
        <v>597</v>
      </c>
      <c r="F2" s="168" t="s">
        <v>536</v>
      </c>
      <c r="G2" s="169" t="s">
        <v>539</v>
      </c>
      <c r="H2" s="170" t="s">
        <v>744</v>
      </c>
      <c r="I2" s="170" t="s">
        <v>751</v>
      </c>
      <c r="J2" s="170" t="s">
        <v>745</v>
      </c>
      <c r="K2" s="171" t="s">
        <v>750</v>
      </c>
      <c r="L2" s="116" t="s">
        <v>755</v>
      </c>
    </row>
    <row r="3" spans="1:12" ht="45" x14ac:dyDescent="0.2">
      <c r="A3" s="134">
        <v>34</v>
      </c>
      <c r="B3" s="134"/>
      <c r="C3" s="134" t="s">
        <v>483</v>
      </c>
      <c r="D3" s="145" t="s">
        <v>599</v>
      </c>
      <c r="E3" s="172" t="s">
        <v>600</v>
      </c>
      <c r="F3" s="173"/>
      <c r="G3" s="146" t="s">
        <v>601</v>
      </c>
      <c r="I3" s="115">
        <f>--AND(NOT(ISBLANK(F3)),H3=1,F3&lt;&gt;L3)</f>
        <v>0</v>
      </c>
      <c r="K3" s="134" t="str">
        <f>IF(J3=1,D3&amp;IF(SUM($J4:J50)&gt;0,", ",""),"")</f>
        <v/>
      </c>
      <c r="L3" s="116">
        <v>0</v>
      </c>
    </row>
    <row r="4" spans="1:12" ht="30" x14ac:dyDescent="0.2">
      <c r="A4" s="134">
        <v>35</v>
      </c>
      <c r="B4" s="134">
        <v>22</v>
      </c>
      <c r="C4" s="134"/>
      <c r="D4" s="147"/>
      <c r="E4" s="161" t="s">
        <v>79</v>
      </c>
      <c r="F4" s="88" t="s">
        <v>831</v>
      </c>
      <c r="G4" s="149"/>
      <c r="H4" s="115">
        <v>1</v>
      </c>
      <c r="I4" s="115">
        <f t="shared" ref="I4:I39" si="0">--AND(NOT(ISBLANK(F4)),H4=1,F4&lt;&gt;L4)</f>
        <v>1</v>
      </c>
      <c r="J4" s="115">
        <f>IF(AND(F4&lt;&gt;L4,F4&lt;&gt;"да",F4&lt;&gt;"нет"),1,0)</f>
        <v>0</v>
      </c>
      <c r="K4" s="134" t="str">
        <f>IF(J4=1,D4&amp;IF(SUM($J5:J51)&gt;0,", ",""),"")</f>
        <v/>
      </c>
      <c r="L4" s="116" t="s">
        <v>585</v>
      </c>
    </row>
    <row r="5" spans="1:12" ht="30" x14ac:dyDescent="0.2">
      <c r="A5" s="134"/>
      <c r="B5" s="134">
        <v>23</v>
      </c>
      <c r="C5" s="134" t="s">
        <v>484</v>
      </c>
      <c r="D5" s="151"/>
      <c r="E5" s="161" t="s">
        <v>602</v>
      </c>
      <c r="F5" s="86" t="s">
        <v>831</v>
      </c>
      <c r="G5" s="149" t="s">
        <v>603</v>
      </c>
      <c r="H5" s="115">
        <v>1</v>
      </c>
      <c r="I5" s="115">
        <f t="shared" si="0"/>
        <v>1</v>
      </c>
      <c r="K5" s="134" t="str">
        <f>IF(J5=1,D5&amp;IF(SUM($J6:J52)&gt;0,", ",""),"")</f>
        <v/>
      </c>
      <c r="L5" s="116" t="s">
        <v>556</v>
      </c>
    </row>
    <row r="6" spans="1:12" ht="30" x14ac:dyDescent="0.2">
      <c r="A6" s="134">
        <v>12</v>
      </c>
      <c r="B6" s="134"/>
      <c r="C6" s="134" t="s">
        <v>478</v>
      </c>
      <c r="D6" s="152" t="s">
        <v>604</v>
      </c>
      <c r="E6" s="174" t="s">
        <v>30</v>
      </c>
      <c r="F6" s="123"/>
      <c r="G6" s="153" t="s">
        <v>605</v>
      </c>
      <c r="I6" s="115">
        <f t="shared" si="0"/>
        <v>0</v>
      </c>
      <c r="K6" s="134" t="str">
        <f>IF(J6=1,D6&amp;IF(SUM($J7:J53)&gt;0,", ",""),"")</f>
        <v/>
      </c>
      <c r="L6" s="116">
        <v>0</v>
      </c>
    </row>
    <row r="7" spans="1:12" ht="30" x14ac:dyDescent="0.2">
      <c r="A7" s="134">
        <v>13</v>
      </c>
      <c r="B7" s="134">
        <v>8</v>
      </c>
      <c r="C7" s="134"/>
      <c r="D7" s="147"/>
      <c r="E7" s="161" t="s">
        <v>32</v>
      </c>
      <c r="F7" s="86" t="s">
        <v>831</v>
      </c>
      <c r="G7" s="149"/>
      <c r="H7" s="115">
        <v>1</v>
      </c>
      <c r="I7" s="115">
        <f t="shared" si="0"/>
        <v>1</v>
      </c>
      <c r="K7" s="134" t="str">
        <f>IF(J7=1,D7&amp;IF(SUM($J8:J54)&gt;0,", ",""),"")</f>
        <v/>
      </c>
      <c r="L7" s="116" t="s">
        <v>556</v>
      </c>
    </row>
    <row r="8" spans="1:12" x14ac:dyDescent="0.2">
      <c r="A8" s="134">
        <v>14</v>
      </c>
      <c r="B8" s="134">
        <v>9</v>
      </c>
      <c r="C8" s="134"/>
      <c r="D8" s="151"/>
      <c r="E8" s="161" t="s">
        <v>35</v>
      </c>
      <c r="F8" s="86" t="s">
        <v>831</v>
      </c>
      <c r="G8" s="149"/>
      <c r="H8" s="115">
        <v>1</v>
      </c>
      <c r="I8" s="115">
        <f t="shared" si="0"/>
        <v>1</v>
      </c>
      <c r="K8" s="134" t="str">
        <f>IF(J8=1,D8&amp;IF(SUM($J9:J55)&gt;0,", ",""),"")</f>
        <v/>
      </c>
      <c r="L8" s="116" t="s">
        <v>763</v>
      </c>
    </row>
    <row r="9" spans="1:12" x14ac:dyDescent="0.2">
      <c r="A9" s="134">
        <v>15</v>
      </c>
      <c r="B9" s="134"/>
      <c r="C9" s="134" t="s">
        <v>479</v>
      </c>
      <c r="D9" s="152" t="s">
        <v>606</v>
      </c>
      <c r="E9" s="174" t="s">
        <v>38</v>
      </c>
      <c r="F9" s="123"/>
      <c r="G9" s="175"/>
      <c r="I9" s="115">
        <f t="shared" si="0"/>
        <v>0</v>
      </c>
      <c r="K9" s="134" t="str">
        <f>IF(J9=1,D9&amp;IF(SUM($J10:J56)&gt;0,", ",""),"")</f>
        <v/>
      </c>
      <c r="L9" s="116">
        <v>0</v>
      </c>
    </row>
    <row r="10" spans="1:12" ht="30" x14ac:dyDescent="0.2">
      <c r="A10" s="134">
        <v>16</v>
      </c>
      <c r="B10" s="134">
        <v>10</v>
      </c>
      <c r="C10" s="134"/>
      <c r="D10" s="147"/>
      <c r="E10" s="161" t="s">
        <v>607</v>
      </c>
      <c r="F10" s="88" t="s">
        <v>831</v>
      </c>
      <c r="G10" s="149"/>
      <c r="H10" s="115">
        <v>1</v>
      </c>
      <c r="I10" s="115">
        <f t="shared" si="0"/>
        <v>1</v>
      </c>
      <c r="J10" s="115">
        <f>IF(AND(F10&lt;&gt;L10,F10&lt;&gt;"да",F10&lt;&gt;"нет"),1,0)</f>
        <v>0</v>
      </c>
      <c r="K10" s="134" t="str">
        <f>IF(J10=1,D10&amp;IF(SUM($J11:J57)&gt;0,", ",""),"")</f>
        <v/>
      </c>
      <c r="L10" s="116" t="s">
        <v>585</v>
      </c>
    </row>
    <row r="11" spans="1:12" ht="45" x14ac:dyDescent="0.2">
      <c r="A11" s="134">
        <v>17</v>
      </c>
      <c r="B11" s="134">
        <v>11</v>
      </c>
      <c r="C11" s="134"/>
      <c r="D11" s="150"/>
      <c r="E11" s="161" t="s">
        <v>35</v>
      </c>
      <c r="F11" s="86" t="s">
        <v>831</v>
      </c>
      <c r="G11" s="149" t="s">
        <v>608</v>
      </c>
      <c r="H11" s="115">
        <v>1</v>
      </c>
      <c r="I11" s="115">
        <f t="shared" si="0"/>
        <v>1</v>
      </c>
      <c r="K11" s="134" t="str">
        <f>IF(J11=1,D11&amp;IF(SUM($J12:J58)&gt;0,", ",""),"")</f>
        <v/>
      </c>
      <c r="L11" s="116" t="s">
        <v>763</v>
      </c>
    </row>
    <row r="12" spans="1:12" ht="30" x14ac:dyDescent="0.2">
      <c r="A12" s="134">
        <v>18</v>
      </c>
      <c r="B12" s="134">
        <v>12</v>
      </c>
      <c r="C12" s="134"/>
      <c r="D12" s="150"/>
      <c r="E12" s="161" t="s">
        <v>609</v>
      </c>
      <c r="F12" s="88" t="s">
        <v>824</v>
      </c>
      <c r="G12" s="149"/>
      <c r="H12" s="115">
        <v>1</v>
      </c>
      <c r="I12" s="115">
        <f t="shared" si="0"/>
        <v>1</v>
      </c>
      <c r="J12" s="115">
        <f>IF(AND(F12&lt;&gt;L12,F12&lt;&gt;"да",F12&lt;&gt;"нет"),1,0)</f>
        <v>0</v>
      </c>
      <c r="K12" s="134" t="str">
        <f>IF(J12=1,D12&amp;IF(SUM($J13:J59)&gt;0,", ",""),"")</f>
        <v/>
      </c>
      <c r="L12" s="116" t="s">
        <v>585</v>
      </c>
    </row>
    <row r="13" spans="1:12" ht="151.5" customHeight="1" x14ac:dyDescent="0.2">
      <c r="A13" s="134">
        <v>19</v>
      </c>
      <c r="B13" s="134">
        <v>13</v>
      </c>
      <c r="C13" s="134"/>
      <c r="D13" s="150"/>
      <c r="E13" s="161" t="s">
        <v>35</v>
      </c>
      <c r="F13" s="86" t="s">
        <v>853</v>
      </c>
      <c r="G13" s="149" t="s">
        <v>608</v>
      </c>
      <c r="H13" s="115">
        <v>1</v>
      </c>
      <c r="I13" s="115">
        <f t="shared" si="0"/>
        <v>1</v>
      </c>
      <c r="K13" s="134" t="str">
        <f>IF(J13=1,D13&amp;IF(SUM($J14:J60)&gt;0,", ",""),"")</f>
        <v/>
      </c>
      <c r="L13" s="116" t="s">
        <v>763</v>
      </c>
    </row>
    <row r="14" spans="1:12" x14ac:dyDescent="0.2">
      <c r="A14" s="134">
        <v>20</v>
      </c>
      <c r="B14" s="134">
        <v>14</v>
      </c>
      <c r="C14" s="134"/>
      <c r="D14" s="150"/>
      <c r="E14" s="161" t="s">
        <v>610</v>
      </c>
      <c r="F14" s="88" t="s">
        <v>824</v>
      </c>
      <c r="G14" s="149"/>
      <c r="H14" s="115">
        <v>1</v>
      </c>
      <c r="I14" s="115">
        <f t="shared" si="0"/>
        <v>1</v>
      </c>
      <c r="J14" s="115">
        <f>IF(AND(F14&lt;&gt;L14,F14&lt;&gt;"да",F14&lt;&gt;"нет"),1,0)</f>
        <v>0</v>
      </c>
      <c r="K14" s="134" t="str">
        <f>IF(J14=1,D14&amp;IF(SUM($J15:J61)&gt;0,", ",""),"")</f>
        <v/>
      </c>
      <c r="L14" s="116" t="s">
        <v>585</v>
      </c>
    </row>
    <row r="15" spans="1:12" ht="45" x14ac:dyDescent="0.2">
      <c r="A15" s="134">
        <v>21</v>
      </c>
      <c r="B15" s="134">
        <v>15</v>
      </c>
      <c r="C15" s="134"/>
      <c r="D15" s="151"/>
      <c r="E15" s="161" t="s">
        <v>35</v>
      </c>
      <c r="F15" s="86" t="s">
        <v>854</v>
      </c>
      <c r="G15" s="149" t="s">
        <v>608</v>
      </c>
      <c r="H15" s="115">
        <v>1</v>
      </c>
      <c r="I15" s="115">
        <f t="shared" si="0"/>
        <v>1</v>
      </c>
      <c r="K15" s="134" t="str">
        <f>IF(J15=1,D15&amp;IF(SUM($J16:J62)&gt;0,", ",""),"")</f>
        <v/>
      </c>
      <c r="L15" s="116" t="s">
        <v>763</v>
      </c>
    </row>
    <row r="16" spans="1:12" x14ac:dyDescent="0.2">
      <c r="A16" s="134">
        <v>22</v>
      </c>
      <c r="B16" s="134"/>
      <c r="C16" s="134" t="s">
        <v>480</v>
      </c>
      <c r="D16" s="152" t="s">
        <v>611</v>
      </c>
      <c r="E16" s="174" t="s">
        <v>612</v>
      </c>
      <c r="F16" s="123"/>
      <c r="G16" s="175"/>
      <c r="I16" s="115">
        <f t="shared" si="0"/>
        <v>0</v>
      </c>
      <c r="K16" s="134" t="str">
        <f>IF(J16=1,D16&amp;IF(SUM($J17:J63)&gt;0,", ",""),"")</f>
        <v/>
      </c>
    </row>
    <row r="17" spans="1:12" ht="30" x14ac:dyDescent="0.2">
      <c r="A17" s="134">
        <v>23</v>
      </c>
      <c r="B17" s="134">
        <v>16</v>
      </c>
      <c r="C17" s="134"/>
      <c r="D17" s="147"/>
      <c r="E17" s="161" t="s">
        <v>613</v>
      </c>
      <c r="F17" s="86">
        <v>1</v>
      </c>
      <c r="G17" s="149"/>
      <c r="H17" s="115">
        <v>1</v>
      </c>
      <c r="I17" s="115">
        <f t="shared" si="0"/>
        <v>1</v>
      </c>
      <c r="J17" s="115">
        <f>--AND(F17&lt;&gt;L17,NOT(ISBLANK(F17)),OR(NOT(ISNUMBER(F17)),F17&lt;0))</f>
        <v>0</v>
      </c>
      <c r="K17" s="134" t="str">
        <f>IF(J17=1,D17&amp;IF(SUM($J18:J64)&gt;0,", ",""),"")</f>
        <v/>
      </c>
      <c r="L17" s="116" t="s">
        <v>557</v>
      </c>
    </row>
    <row r="18" spans="1:12" ht="75" x14ac:dyDescent="0.2">
      <c r="A18" s="134">
        <v>24</v>
      </c>
      <c r="B18" s="134">
        <v>17</v>
      </c>
      <c r="C18" s="134"/>
      <c r="D18" s="151"/>
      <c r="E18" s="161" t="s">
        <v>35</v>
      </c>
      <c r="F18" s="86" t="s">
        <v>855</v>
      </c>
      <c r="G18" s="149" t="s">
        <v>614</v>
      </c>
      <c r="H18" s="115">
        <v>1</v>
      </c>
      <c r="I18" s="115">
        <f t="shared" si="0"/>
        <v>1</v>
      </c>
      <c r="K18" s="134" t="str">
        <f>IF(J18=1,D18&amp;IF(SUM($J19:J65)&gt;0,", ",""),"")</f>
        <v/>
      </c>
      <c r="L18" s="116" t="s">
        <v>763</v>
      </c>
    </row>
    <row r="19" spans="1:12" x14ac:dyDescent="0.2">
      <c r="A19" s="134">
        <v>44</v>
      </c>
      <c r="B19" s="134"/>
      <c r="C19" s="134" t="s">
        <v>486</v>
      </c>
      <c r="D19" s="152" t="s">
        <v>615</v>
      </c>
      <c r="E19" s="174" t="s">
        <v>97</v>
      </c>
      <c r="F19" s="123"/>
      <c r="G19" s="175"/>
      <c r="I19" s="115">
        <f t="shared" si="0"/>
        <v>0</v>
      </c>
      <c r="K19" s="134" t="str">
        <f>IF(J19=1,D19&amp;IF(SUM($J20:J66)&gt;0,", ",""),"")</f>
        <v/>
      </c>
      <c r="L19" s="116">
        <v>0</v>
      </c>
    </row>
    <row r="20" spans="1:12" ht="45" x14ac:dyDescent="0.2">
      <c r="A20" s="134">
        <v>45</v>
      </c>
      <c r="B20" s="134">
        <v>29</v>
      </c>
      <c r="C20" s="134"/>
      <c r="D20" s="147"/>
      <c r="E20" s="161" t="s">
        <v>762</v>
      </c>
      <c r="F20" s="86">
        <v>0</v>
      </c>
      <c r="G20" s="149"/>
      <c r="H20" s="115">
        <v>1</v>
      </c>
      <c r="I20" s="115">
        <f t="shared" si="0"/>
        <v>1</v>
      </c>
      <c r="J20" s="115">
        <f>--AND(F20&lt;&gt;L20,NOT(ISBLANK(F20)),OR(NOT(ISNUMBER(F20)),F20&lt;0))</f>
        <v>0</v>
      </c>
      <c r="K20" s="134" t="str">
        <f>IF(J20=1,D20&amp;IF(SUM($J21:J67)&gt;0,", ",""),"")</f>
        <v/>
      </c>
      <c r="L20" s="116" t="s">
        <v>557</v>
      </c>
    </row>
    <row r="21" spans="1:12" ht="60" x14ac:dyDescent="0.2">
      <c r="A21" s="134"/>
      <c r="B21" s="134"/>
      <c r="C21" s="134"/>
      <c r="D21" s="150"/>
      <c r="E21" s="161" t="s">
        <v>616</v>
      </c>
      <c r="F21" s="86" t="s">
        <v>831</v>
      </c>
      <c r="G21" s="149" t="s">
        <v>617</v>
      </c>
      <c r="H21" s="115">
        <v>1</v>
      </c>
      <c r="I21" s="115">
        <f t="shared" si="0"/>
        <v>1</v>
      </c>
      <c r="K21" s="134" t="str">
        <f>IF(J21=1,D21&amp;IF(SUM($J22:J68)&gt;0,", ",""),"")</f>
        <v/>
      </c>
      <c r="L21" s="116" t="s">
        <v>556</v>
      </c>
    </row>
    <row r="22" spans="1:12" x14ac:dyDescent="0.2">
      <c r="A22" s="134">
        <v>46</v>
      </c>
      <c r="B22" s="134">
        <v>30</v>
      </c>
      <c r="C22" s="134"/>
      <c r="D22" s="150"/>
      <c r="E22" s="161" t="s">
        <v>101</v>
      </c>
      <c r="F22" s="88" t="s">
        <v>831</v>
      </c>
      <c r="G22" s="149"/>
      <c r="H22" s="115">
        <v>1</v>
      </c>
      <c r="I22" s="115">
        <f t="shared" si="0"/>
        <v>1</v>
      </c>
      <c r="J22" s="115">
        <f>IF(AND(F22&lt;&gt;L22,F22&lt;&gt;"да",F22&lt;&gt;"нет"),1,0)</f>
        <v>0</v>
      </c>
      <c r="K22" s="134" t="str">
        <f>IF(J22=1,D22&amp;IF(SUM($J23:J69)&gt;0,", ",""),"")</f>
        <v/>
      </c>
      <c r="L22" s="116" t="s">
        <v>585</v>
      </c>
    </row>
    <row r="23" spans="1:12" ht="60" x14ac:dyDescent="0.2">
      <c r="A23" s="134">
        <v>47</v>
      </c>
      <c r="B23" s="134">
        <v>31</v>
      </c>
      <c r="C23" s="134"/>
      <c r="D23" s="151"/>
      <c r="E23" s="161" t="s">
        <v>103</v>
      </c>
      <c r="F23" s="86" t="s">
        <v>832</v>
      </c>
      <c r="G23" s="149" t="s">
        <v>618</v>
      </c>
      <c r="H23" s="115">
        <v>1</v>
      </c>
      <c r="I23" s="115">
        <f t="shared" si="0"/>
        <v>1</v>
      </c>
      <c r="K23" s="134" t="str">
        <f>IF(J23=1,D23&amp;IF(SUM($J24:J70)&gt;0,", ",""),"")</f>
        <v/>
      </c>
      <c r="L23" s="116" t="s">
        <v>556</v>
      </c>
    </row>
    <row r="24" spans="1:12" ht="45" x14ac:dyDescent="0.2">
      <c r="A24" s="134">
        <v>36</v>
      </c>
      <c r="B24" s="134">
        <v>23</v>
      </c>
      <c r="C24" s="134" t="s">
        <v>484</v>
      </c>
      <c r="D24" s="152" t="s">
        <v>619</v>
      </c>
      <c r="E24" s="174" t="s">
        <v>620</v>
      </c>
      <c r="F24" s="123"/>
      <c r="G24" s="153" t="s">
        <v>621</v>
      </c>
      <c r="I24" s="115">
        <f t="shared" si="0"/>
        <v>0</v>
      </c>
      <c r="K24" s="134" t="str">
        <f>IF(J24=1,D24&amp;IF(SUM($J25:J71)&gt;0,", ",""),"")</f>
        <v/>
      </c>
      <c r="L24" s="116">
        <v>0</v>
      </c>
    </row>
    <row r="25" spans="1:12" x14ac:dyDescent="0.2">
      <c r="A25" s="134">
        <v>38</v>
      </c>
      <c r="B25" s="134">
        <v>24</v>
      </c>
      <c r="C25" s="134"/>
      <c r="D25" s="147"/>
      <c r="E25" s="161" t="s">
        <v>622</v>
      </c>
      <c r="F25" s="88" t="s">
        <v>831</v>
      </c>
      <c r="G25" s="149"/>
      <c r="H25" s="115">
        <v>1</v>
      </c>
      <c r="I25" s="115">
        <f t="shared" si="0"/>
        <v>1</v>
      </c>
      <c r="J25" s="115">
        <f>IF(AND(F25&lt;&gt;L25,F25&lt;&gt;"да",F25&lt;&gt;"нет"),1,0)</f>
        <v>0</v>
      </c>
      <c r="K25" s="134" t="str">
        <f>IF(J25=1,D25&amp;IF(SUM($J26:J72)&gt;0,", ",""),"")</f>
        <v/>
      </c>
      <c r="L25" s="116" t="s">
        <v>585</v>
      </c>
    </row>
    <row r="26" spans="1:12" ht="45" x14ac:dyDescent="0.2">
      <c r="A26" s="134">
        <v>39</v>
      </c>
      <c r="B26" s="134">
        <v>25</v>
      </c>
      <c r="C26" s="134"/>
      <c r="D26" s="151"/>
      <c r="E26" s="161" t="s">
        <v>85</v>
      </c>
      <c r="F26" s="86" t="s">
        <v>856</v>
      </c>
      <c r="G26" s="149" t="s">
        <v>623</v>
      </c>
      <c r="H26" s="115">
        <v>1</v>
      </c>
      <c r="I26" s="115">
        <f t="shared" si="0"/>
        <v>1</v>
      </c>
      <c r="K26" s="134" t="str">
        <f>IF(J26=1,D26&amp;IF(SUM($J27:J73)&gt;0,", ",""),"")</f>
        <v/>
      </c>
      <c r="L26" s="116" t="s">
        <v>556</v>
      </c>
    </row>
    <row r="27" spans="1:12" ht="45" x14ac:dyDescent="0.2">
      <c r="A27" s="134">
        <v>48</v>
      </c>
      <c r="B27" s="134"/>
      <c r="C27" s="134" t="s">
        <v>487</v>
      </c>
      <c r="D27" s="152" t="s">
        <v>624</v>
      </c>
      <c r="E27" s="174" t="s">
        <v>625</v>
      </c>
      <c r="F27" s="123"/>
      <c r="G27" s="153" t="s">
        <v>626</v>
      </c>
      <c r="I27" s="115">
        <f t="shared" si="0"/>
        <v>0</v>
      </c>
      <c r="K27" s="134" t="str">
        <f>IF(J27=1,D27&amp;IF(SUM($J28:J74)&gt;0,", ",""),"")</f>
        <v/>
      </c>
      <c r="L27" s="116">
        <v>0</v>
      </c>
    </row>
    <row r="28" spans="1:12" ht="30" x14ac:dyDescent="0.2">
      <c r="A28" s="134">
        <v>49</v>
      </c>
      <c r="B28" s="134">
        <v>32</v>
      </c>
      <c r="C28" s="134"/>
      <c r="D28" s="147"/>
      <c r="E28" s="161" t="s">
        <v>627</v>
      </c>
      <c r="F28" s="88" t="s">
        <v>831</v>
      </c>
      <c r="G28" s="149" t="s">
        <v>628</v>
      </c>
      <c r="H28" s="115">
        <v>1</v>
      </c>
      <c r="I28" s="115">
        <f t="shared" si="0"/>
        <v>1</v>
      </c>
      <c r="J28" s="115">
        <f>IF(AND(F28&lt;&gt;L28,F28&lt;&gt;"да",F28&lt;&gt;"нет"),1,0)</f>
        <v>0</v>
      </c>
      <c r="K28" s="134" t="str">
        <f>IF(J28=1,D28&amp;IF(SUM($J29:J75)&gt;0,", ",""),"")</f>
        <v/>
      </c>
      <c r="L28" s="116" t="s">
        <v>585</v>
      </c>
    </row>
    <row r="29" spans="1:12" ht="45" x14ac:dyDescent="0.2">
      <c r="A29" s="134">
        <v>50</v>
      </c>
      <c r="B29" s="134">
        <v>33</v>
      </c>
      <c r="C29" s="134"/>
      <c r="D29" s="150"/>
      <c r="E29" s="161" t="s">
        <v>629</v>
      </c>
      <c r="F29" s="86" t="s">
        <v>831</v>
      </c>
      <c r="G29" s="149" t="s">
        <v>630</v>
      </c>
      <c r="H29" s="115">
        <v>1</v>
      </c>
      <c r="I29" s="115">
        <f t="shared" si="0"/>
        <v>1</v>
      </c>
      <c r="K29" s="134" t="str">
        <f>IF(J29=1,D29&amp;IF(SUM($J30:J76)&gt;0,", ",""),"")</f>
        <v/>
      </c>
      <c r="L29" s="116" t="s">
        <v>556</v>
      </c>
    </row>
    <row r="30" spans="1:12" ht="45" x14ac:dyDescent="0.2">
      <c r="A30" s="134">
        <v>51</v>
      </c>
      <c r="B30" s="134">
        <v>34</v>
      </c>
      <c r="C30" s="134"/>
      <c r="D30" s="150"/>
      <c r="E30" s="161" t="s">
        <v>631</v>
      </c>
      <c r="F30" s="88" t="s">
        <v>831</v>
      </c>
      <c r="G30" s="149" t="s">
        <v>632</v>
      </c>
      <c r="H30" s="115">
        <v>1</v>
      </c>
      <c r="I30" s="115">
        <f t="shared" si="0"/>
        <v>1</v>
      </c>
      <c r="J30" s="115">
        <f>IF(AND(F30&lt;&gt;L30,F30&lt;&gt;"да",F30&lt;&gt;"нет"),1,0)</f>
        <v>0</v>
      </c>
      <c r="K30" s="134" t="str">
        <f>IF(J30=1,D30&amp;IF(SUM($J31:J77)&gt;0,", ",""),"")</f>
        <v/>
      </c>
      <c r="L30" s="116" t="s">
        <v>585</v>
      </c>
    </row>
    <row r="31" spans="1:12" ht="60" x14ac:dyDescent="0.2">
      <c r="A31" s="134"/>
      <c r="B31" s="134"/>
      <c r="C31" s="134"/>
      <c r="D31" s="150"/>
      <c r="E31" s="161" t="s">
        <v>633</v>
      </c>
      <c r="F31" s="86" t="s">
        <v>831</v>
      </c>
      <c r="G31" s="149" t="s">
        <v>634</v>
      </c>
      <c r="H31" s="115">
        <v>1</v>
      </c>
      <c r="I31" s="115">
        <f t="shared" si="0"/>
        <v>1</v>
      </c>
      <c r="K31" s="134" t="str">
        <f>IF(J31=1,D31&amp;IF(SUM($J32:J78)&gt;0,", ",""),"")</f>
        <v/>
      </c>
      <c r="L31" s="116" t="s">
        <v>556</v>
      </c>
    </row>
    <row r="32" spans="1:12" ht="60" x14ac:dyDescent="0.2">
      <c r="A32" s="134">
        <v>52</v>
      </c>
      <c r="B32" s="134">
        <v>35</v>
      </c>
      <c r="C32" s="134"/>
      <c r="D32" s="150"/>
      <c r="E32" s="161" t="s">
        <v>635</v>
      </c>
      <c r="F32" s="86">
        <v>1</v>
      </c>
      <c r="G32" s="149" t="s">
        <v>636</v>
      </c>
      <c r="H32" s="115">
        <v>1</v>
      </c>
      <c r="I32" s="115">
        <f t="shared" si="0"/>
        <v>1</v>
      </c>
      <c r="J32" s="115">
        <f>--AND(F32&lt;&gt;L32,NOT(ISBLANK(F32)),OR(NOT(ISNUMBER(F32)),F32&lt;0))</f>
        <v>0</v>
      </c>
      <c r="K32" s="134" t="str">
        <f>IF(J32=1,D32&amp;IF(SUM($J33:J79)&gt;0,", ",""),"")</f>
        <v/>
      </c>
      <c r="L32" s="116" t="s">
        <v>557</v>
      </c>
    </row>
    <row r="33" spans="1:12" ht="60" x14ac:dyDescent="0.2">
      <c r="A33" s="134">
        <v>53</v>
      </c>
      <c r="B33" s="134">
        <v>36</v>
      </c>
      <c r="C33" s="134"/>
      <c r="D33" s="150"/>
      <c r="E33" s="161" t="s">
        <v>637</v>
      </c>
      <c r="F33" s="86" t="s">
        <v>857</v>
      </c>
      <c r="G33" s="149" t="s">
        <v>638</v>
      </c>
      <c r="H33" s="115">
        <v>1</v>
      </c>
      <c r="I33" s="115">
        <f t="shared" si="0"/>
        <v>1</v>
      </c>
      <c r="K33" s="134" t="str">
        <f>IF(J33=1,D33&amp;IF(SUM($J34:J80)&gt;0,", ",""),"")</f>
        <v/>
      </c>
      <c r="L33" s="116" t="s">
        <v>556</v>
      </c>
    </row>
    <row r="34" spans="1:12" ht="45" x14ac:dyDescent="0.2">
      <c r="A34" s="134">
        <v>54</v>
      </c>
      <c r="B34" s="134">
        <v>37</v>
      </c>
      <c r="C34" s="134"/>
      <c r="D34" s="150"/>
      <c r="E34" s="161" t="s">
        <v>639</v>
      </c>
      <c r="F34" s="88" t="s">
        <v>824</v>
      </c>
      <c r="G34" s="149" t="s">
        <v>640</v>
      </c>
      <c r="H34" s="115">
        <v>1</v>
      </c>
      <c r="I34" s="115">
        <f t="shared" si="0"/>
        <v>1</v>
      </c>
      <c r="J34" s="115">
        <f>IF(AND(F34&lt;&gt;L34,F34&lt;&gt;"да",F34&lt;&gt;"нет"),1,0)</f>
        <v>0</v>
      </c>
      <c r="K34" s="134" t="str">
        <f>IF(J34=1,D34&amp;IF(SUM($J35:J81)&gt;0,", ",""),"")</f>
        <v/>
      </c>
      <c r="L34" s="116" t="s">
        <v>585</v>
      </c>
    </row>
    <row r="35" spans="1:12" ht="30" x14ac:dyDescent="0.2">
      <c r="A35" s="134">
        <v>55</v>
      </c>
      <c r="B35" s="134">
        <v>38</v>
      </c>
      <c r="C35" s="134"/>
      <c r="D35" s="150"/>
      <c r="E35" s="161" t="s">
        <v>641</v>
      </c>
      <c r="F35" s="86" t="s">
        <v>858</v>
      </c>
      <c r="G35" s="176" t="s">
        <v>642</v>
      </c>
      <c r="H35" s="115">
        <v>1</v>
      </c>
      <c r="I35" s="115">
        <f t="shared" si="0"/>
        <v>1</v>
      </c>
      <c r="K35" s="134" t="str">
        <f>IF(J35=1,D35&amp;IF(SUM($J36:J82)&gt;0,", ",""),"")</f>
        <v/>
      </c>
      <c r="L35" s="116" t="s">
        <v>556</v>
      </c>
    </row>
    <row r="36" spans="1:12" ht="30" x14ac:dyDescent="0.2">
      <c r="A36" s="134">
        <v>56</v>
      </c>
      <c r="B36" s="134">
        <v>39</v>
      </c>
      <c r="C36" s="134"/>
      <c r="D36" s="150"/>
      <c r="E36" s="161" t="s">
        <v>643</v>
      </c>
      <c r="F36" s="88" t="s">
        <v>831</v>
      </c>
      <c r="G36" s="149" t="s">
        <v>644</v>
      </c>
      <c r="H36" s="115">
        <v>1</v>
      </c>
      <c r="I36" s="115">
        <f t="shared" si="0"/>
        <v>1</v>
      </c>
      <c r="J36" s="115">
        <f>IF(AND(F36&lt;&gt;L36,F36&lt;&gt;"да",F36&lt;&gt;"нет"),1,0)</f>
        <v>0</v>
      </c>
      <c r="K36" s="134" t="str">
        <f>IF(J36=1,D36&amp;IF(SUM($J37:J83)&gt;0,", ",""),"")</f>
        <v/>
      </c>
      <c r="L36" s="116" t="s">
        <v>585</v>
      </c>
    </row>
    <row r="37" spans="1:12" ht="45" x14ac:dyDescent="0.2">
      <c r="A37" s="134">
        <v>57</v>
      </c>
      <c r="B37" s="134">
        <v>40</v>
      </c>
      <c r="C37" s="134"/>
      <c r="D37" s="150"/>
      <c r="E37" s="161" t="s">
        <v>645</v>
      </c>
      <c r="F37" s="86" t="s">
        <v>832</v>
      </c>
      <c r="G37" s="149" t="s">
        <v>646</v>
      </c>
      <c r="H37" s="115">
        <v>1</v>
      </c>
      <c r="I37" s="115">
        <f t="shared" si="0"/>
        <v>1</v>
      </c>
      <c r="K37" s="134" t="str">
        <f>IF(J37=1,D37&amp;IF(SUM($J38:J84)&gt;0,", ",""),"")</f>
        <v/>
      </c>
      <c r="L37" s="116" t="s">
        <v>556</v>
      </c>
    </row>
    <row r="38" spans="1:12" ht="45" x14ac:dyDescent="0.2">
      <c r="A38" s="134">
        <v>58</v>
      </c>
      <c r="B38" s="134">
        <v>41</v>
      </c>
      <c r="C38" s="134"/>
      <c r="D38" s="150"/>
      <c r="E38" s="161" t="s">
        <v>647</v>
      </c>
      <c r="F38" s="88" t="s">
        <v>824</v>
      </c>
      <c r="G38" s="149" t="s">
        <v>648</v>
      </c>
      <c r="H38" s="115">
        <v>1</v>
      </c>
      <c r="I38" s="115">
        <f t="shared" si="0"/>
        <v>1</v>
      </c>
      <c r="J38" s="115">
        <f>IF(AND(F38&lt;&gt;L38,F38&lt;&gt;"да",F38&lt;&gt;"нет"),1,0)</f>
        <v>0</v>
      </c>
      <c r="K38" s="134" t="str">
        <f>IF(J38=1,D38&amp;IF(SUM($J39:J85)&gt;0,", ",""),"")</f>
        <v/>
      </c>
      <c r="L38" s="116" t="s">
        <v>585</v>
      </c>
    </row>
    <row r="39" spans="1:12" ht="45.75" thickBot="1" x14ac:dyDescent="0.25">
      <c r="A39" s="134">
        <v>59</v>
      </c>
      <c r="B39" s="134">
        <v>42</v>
      </c>
      <c r="C39" s="134"/>
      <c r="D39" s="177"/>
      <c r="E39" s="163" t="s">
        <v>649</v>
      </c>
      <c r="F39" s="87" t="s">
        <v>857</v>
      </c>
      <c r="G39" s="164" t="s">
        <v>650</v>
      </c>
      <c r="H39" s="115">
        <v>1</v>
      </c>
      <c r="I39" s="115">
        <f t="shared" si="0"/>
        <v>1</v>
      </c>
      <c r="K39" s="134" t="str">
        <f>IF(J39=1,D39&amp;IF(SUM($J40:J86)&gt;0,", ",""),"")</f>
        <v/>
      </c>
      <c r="L39" s="116" t="s">
        <v>556</v>
      </c>
    </row>
  </sheetData>
  <sheetProtection algorithmName="SHA-512" hashValue="hDXfaYAFWsZejbtRXCt6/A1ghY24zu5Hps22N0SNfRlJmT6HTl9fbtq4dO9iYQ49ACXN1FzkweRvBG6IvqKWbQ==" saltValue="BnKx7wRDmE68cqPuckZNkg==" spinCount="100000" sheet="1" objects="1" scenarios="1" formatRows="0" selectLockedCells="1"/>
  <conditionalFormatting sqref="F40:F50">
    <cfRule type="expression" dxfId="76" priority="28" stopIfTrue="1">
      <formula>$J40=1</formula>
    </cfRule>
    <cfRule type="expression" dxfId="75" priority="29" stopIfTrue="1">
      <formula>$I40=1</formula>
    </cfRule>
    <cfRule type="expression" dxfId="74" priority="30">
      <formula>$H40=1</formula>
    </cfRule>
  </conditionalFormatting>
  <conditionalFormatting sqref="F3">
    <cfRule type="expression" dxfId="73" priority="16" stopIfTrue="1">
      <formula>$J3=1</formula>
    </cfRule>
    <cfRule type="expression" dxfId="72" priority="17" stopIfTrue="1">
      <formula>$I3=1</formula>
    </cfRule>
    <cfRule type="expression" dxfId="71" priority="18">
      <formula>$H3=1</formula>
    </cfRule>
  </conditionalFormatting>
  <conditionalFormatting sqref="F27 F24 F19 F16 F9 F6">
    <cfRule type="expression" dxfId="70" priority="13" stopIfTrue="1">
      <formula>$J6=1</formula>
    </cfRule>
    <cfRule type="expression" dxfId="69" priority="14" stopIfTrue="1">
      <formula>$I6=1</formula>
    </cfRule>
    <cfRule type="expression" dxfId="68" priority="15">
      <formula>$H6=1</formula>
    </cfRule>
  </conditionalFormatting>
  <conditionalFormatting sqref="G9 G16 G19">
    <cfRule type="expression" dxfId="67" priority="10" stopIfTrue="1">
      <formula>$J9=1</formula>
    </cfRule>
    <cfRule type="expression" dxfId="66" priority="11" stopIfTrue="1">
      <formula>$I9=1</formula>
    </cfRule>
    <cfRule type="expression" dxfId="65" priority="12">
      <formula>$H9=1</formula>
    </cfRule>
  </conditionalFormatting>
  <conditionalFormatting sqref="F39 F37 F35 F33 F31 F29 F26 F23 F21 F7:F8 F5 F11 F13 F15 F18">
    <cfRule type="expression" dxfId="64" priority="7" stopIfTrue="1">
      <formula>$J5=1</formula>
    </cfRule>
    <cfRule type="expression" dxfId="63" priority="8" stopIfTrue="1">
      <formula>$I5=1</formula>
    </cfRule>
    <cfRule type="expression" dxfId="62" priority="9">
      <formula>$H5=1</formula>
    </cfRule>
  </conditionalFormatting>
  <conditionalFormatting sqref="F32 F20 F17">
    <cfRule type="expression" dxfId="61" priority="4" stopIfTrue="1">
      <formula>$J17=1</formula>
    </cfRule>
    <cfRule type="expression" dxfId="60" priority="5" stopIfTrue="1">
      <formula>$I17=1</formula>
    </cfRule>
    <cfRule type="expression" dxfId="59" priority="6">
      <formula>$H17=1</formula>
    </cfRule>
  </conditionalFormatting>
  <conditionalFormatting sqref="F38 F36 F34 F30 F28 F25 F22 F14 F12 F10 F4">
    <cfRule type="expression" dxfId="58" priority="1" stopIfTrue="1">
      <formula>$J4=1</formula>
    </cfRule>
    <cfRule type="expression" dxfId="57" priority="2" stopIfTrue="1">
      <formula>$I4=1</formula>
    </cfRule>
    <cfRule type="expression" dxfId="56" priority="3">
      <formula>$H4=1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20 F17 F32" xr:uid="{00000000-0002-0000-0500-000000000000}"/>
    <dataValidation allowBlank="1" showInputMessage="1" showErrorMessage="1" prompt="Введите текст" sqref="F37 F7:F8 F39 F11 F13 F15 F21 F23 F26 F29 F31 F33 F35 F5 F18" xr:uid="{00000000-0002-0000-0500-000001000000}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4 F10 F12 F14 F22 F25 F28 F30 F34 F36 F38" xr:uid="{00000000-0002-0000-0500-000002000000}">
      <formula1>"да,нет"</formula1>
    </dataValidation>
  </dataValidations>
  <pageMargins left="0.25" right="0.25" top="0.75" bottom="0.75" header="0.3" footer="0.3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0"/>
  <sheetViews>
    <sheetView showGridLines="0" topLeftCell="D1" workbookViewId="0">
      <pane ySplit="2" topLeftCell="A3" activePane="bottomLeft" state="frozen"/>
      <selection activeCell="D1" sqref="D1"/>
      <selection pane="bottomLeft" activeCell="F15" sqref="F15"/>
    </sheetView>
  </sheetViews>
  <sheetFormatPr defaultColWidth="8.7109375" defaultRowHeight="15" x14ac:dyDescent="0.2"/>
  <cols>
    <col min="1" max="3" width="5.42578125" style="44" hidden="1" customWidth="1"/>
    <col min="4" max="4" width="9.140625" style="44" customWidth="1"/>
    <col min="5" max="5" width="60.85546875" style="44" customWidth="1"/>
    <col min="6" max="6" width="74.28515625" style="134" customWidth="1"/>
    <col min="7" max="7" width="108.7109375" style="44" customWidth="1"/>
    <col min="8" max="10" width="12.28515625" style="115" hidden="1" customWidth="1"/>
    <col min="11" max="11" width="17.42578125" style="44" hidden="1" customWidth="1"/>
    <col min="12" max="12" width="8.7109375" style="116" hidden="1" customWidth="1"/>
    <col min="13" max="14" width="50.140625" style="44" customWidth="1"/>
    <col min="15" max="16384" width="8.7109375" style="44"/>
  </cols>
  <sheetData>
    <row r="1" spans="1:12" ht="21.75" thickBot="1" x14ac:dyDescent="0.3">
      <c r="D1" s="136" t="s">
        <v>675</v>
      </c>
      <c r="F1" s="107"/>
      <c r="H1" s="109"/>
      <c r="I1" s="109"/>
      <c r="J1" s="109"/>
      <c r="K1" s="105" t="str">
        <f>IF(SUM(J:J)&gt;1,"Ошибки в пунктах ","Ошибка в пункте ")&amp;K4&amp;K5&amp;K6&amp;K3&amp;K7&amp;K8&amp;K10&amp;K11&amp;K12&amp;K13&amp;K14&amp;K15&amp;K16&amp;K17&amp;K18&amp;K19&amp;K20&amp;K21&amp;K22&amp;K23&amp;K24&amp;K25&amp;K26&amp;K27&amp;K28&amp;K29&amp;K30&amp;K31&amp;K32&amp;K33&amp;K34&amp;K35&amp;K36&amp;K37&amp;K38&amp;K39&amp;K40</f>
        <v xml:space="preserve">Ошибка в пункте </v>
      </c>
      <c r="L1" s="105"/>
    </row>
    <row r="2" spans="1:12" s="166" customFormat="1" ht="19.5" thickBot="1" x14ac:dyDescent="0.35">
      <c r="B2" s="166" t="s">
        <v>359</v>
      </c>
      <c r="C2" s="166" t="s">
        <v>356</v>
      </c>
      <c r="D2" s="167" t="s">
        <v>358</v>
      </c>
      <c r="E2" s="168" t="s">
        <v>597</v>
      </c>
      <c r="F2" s="168" t="s">
        <v>536</v>
      </c>
      <c r="G2" s="169" t="s">
        <v>539</v>
      </c>
      <c r="H2" s="170" t="s">
        <v>744</v>
      </c>
      <c r="I2" s="170" t="s">
        <v>751</v>
      </c>
      <c r="J2" s="170" t="s">
        <v>745</v>
      </c>
      <c r="K2" s="171" t="s">
        <v>750</v>
      </c>
      <c r="L2" s="116" t="s">
        <v>755</v>
      </c>
    </row>
    <row r="3" spans="1:12" s="165" customFormat="1" x14ac:dyDescent="0.2">
      <c r="A3" s="134">
        <v>144</v>
      </c>
      <c r="B3" s="134"/>
      <c r="C3" s="134"/>
      <c r="D3" s="145" t="s">
        <v>782</v>
      </c>
      <c r="E3" s="172" t="s">
        <v>653</v>
      </c>
      <c r="F3" s="178"/>
      <c r="G3" s="146"/>
      <c r="H3" s="115"/>
      <c r="I3" s="115">
        <f>--AND(NOT(ISBLANK(F3)),H3=1,F3&lt;&gt;L3)</f>
        <v>0</v>
      </c>
      <c r="J3" s="115"/>
      <c r="K3" s="134" t="str">
        <f>IF(J3=1,D3&amp;IF(SUM($J4:J51)&gt;0,", ",""),"")</f>
        <v/>
      </c>
      <c r="L3" s="116"/>
    </row>
    <row r="4" spans="1:12" s="165" customFormat="1" ht="30" x14ac:dyDescent="0.2">
      <c r="A4" s="134">
        <v>149</v>
      </c>
      <c r="B4" s="134"/>
      <c r="C4" s="134"/>
      <c r="D4" s="147"/>
      <c r="E4" s="161" t="s">
        <v>317</v>
      </c>
      <c r="F4" s="86" t="s">
        <v>837</v>
      </c>
      <c r="G4" s="149" t="s">
        <v>654</v>
      </c>
      <c r="H4" s="115">
        <v>1</v>
      </c>
      <c r="I4" s="115">
        <f t="shared" ref="I4:I17" si="0">--AND(NOT(ISBLANK(F4)),H4=1,F4&lt;&gt;L4)</f>
        <v>1</v>
      </c>
      <c r="J4" s="115"/>
      <c r="K4" s="134" t="str">
        <f>IF(J4=1,D4&amp;IF(SUM($J5:J52)&gt;0,", ",""),"")</f>
        <v/>
      </c>
      <c r="L4" s="116" t="s">
        <v>763</v>
      </c>
    </row>
    <row r="5" spans="1:12" s="165" customFormat="1" x14ac:dyDescent="0.2">
      <c r="A5" s="134">
        <v>95</v>
      </c>
      <c r="B5" s="134">
        <v>61</v>
      </c>
      <c r="C5" s="134" t="s">
        <v>504</v>
      </c>
      <c r="D5" s="150"/>
      <c r="E5" s="161" t="s">
        <v>655</v>
      </c>
      <c r="F5" s="86">
        <v>0</v>
      </c>
      <c r="G5" s="149" t="s">
        <v>656</v>
      </c>
      <c r="H5" s="115">
        <v>1</v>
      </c>
      <c r="I5" s="115">
        <f t="shared" si="0"/>
        <v>1</v>
      </c>
      <c r="J5" s="115">
        <f>--AND(F5&lt;&gt;L5,NOT(ISBLANK(F5)),OR(NOT(ISNUMBER(F5)),F5&lt;0))</f>
        <v>0</v>
      </c>
      <c r="K5" s="134" t="str">
        <f>IF(J5=1,D5&amp;IF(SUM($J6:J53)&gt;0,", ",""),"")</f>
        <v/>
      </c>
      <c r="L5" s="116" t="s">
        <v>557</v>
      </c>
    </row>
    <row r="6" spans="1:12" s="165" customFormat="1" ht="30" x14ac:dyDescent="0.2">
      <c r="A6" s="134">
        <v>94</v>
      </c>
      <c r="B6" s="134">
        <v>85</v>
      </c>
      <c r="C6" s="134" t="s">
        <v>503</v>
      </c>
      <c r="D6" s="150"/>
      <c r="E6" s="161" t="s">
        <v>657</v>
      </c>
      <c r="F6" s="86" t="s">
        <v>837</v>
      </c>
      <c r="G6" s="149" t="s">
        <v>658</v>
      </c>
      <c r="H6" s="115">
        <v>1</v>
      </c>
      <c r="I6" s="115">
        <f t="shared" si="0"/>
        <v>1</v>
      </c>
      <c r="J6" s="115"/>
      <c r="K6" s="134" t="str">
        <f>IF(J6=1,D6&amp;IF(SUM($J7:J54)&gt;0,", ",""),"")</f>
        <v/>
      </c>
      <c r="L6" s="116" t="s">
        <v>763</v>
      </c>
    </row>
    <row r="7" spans="1:12" s="165" customFormat="1" ht="30" x14ac:dyDescent="0.2">
      <c r="A7" s="134">
        <v>147</v>
      </c>
      <c r="B7" s="134"/>
      <c r="C7" s="134"/>
      <c r="D7" s="150"/>
      <c r="E7" s="161" t="s">
        <v>313</v>
      </c>
      <c r="F7" s="88" t="s">
        <v>831</v>
      </c>
      <c r="G7" s="149" t="s">
        <v>659</v>
      </c>
      <c r="H7" s="115">
        <v>1</v>
      </c>
      <c r="I7" s="115">
        <f t="shared" si="0"/>
        <v>1</v>
      </c>
      <c r="J7" s="115">
        <f>IF(AND(F7&lt;&gt;L7,F7&lt;&gt;"да",F7&lt;&gt;"нет"),1,0)</f>
        <v>0</v>
      </c>
      <c r="K7" s="134" t="str">
        <f>IF(J7=1,D7&amp;IF(SUM($J8:J55)&gt;0,", ",""),"")</f>
        <v/>
      </c>
      <c r="L7" s="116" t="s">
        <v>585</v>
      </c>
    </row>
    <row r="8" spans="1:12" s="165" customFormat="1" ht="30" x14ac:dyDescent="0.2">
      <c r="A8" s="134"/>
      <c r="B8" s="134"/>
      <c r="C8" s="134"/>
      <c r="D8" s="150"/>
      <c r="E8" s="161" t="s">
        <v>660</v>
      </c>
      <c r="F8" s="86">
        <v>1</v>
      </c>
      <c r="G8" s="149" t="s">
        <v>661</v>
      </c>
      <c r="H8" s="115">
        <v>1</v>
      </c>
      <c r="I8" s="115">
        <f t="shared" si="0"/>
        <v>1</v>
      </c>
      <c r="J8" s="115">
        <f>--AND(F8&lt;&gt;L8,NOT(ISBLANK(F8)),OR(NOT(ISNUMBER(F8)),F8&lt;0))</f>
        <v>0</v>
      </c>
      <c r="K8" s="134" t="str">
        <f>IF(J8=1,D8&amp;IF(SUM($J10:J56)&gt;0,", ",""),"")</f>
        <v/>
      </c>
      <c r="L8" s="116" t="s">
        <v>557</v>
      </c>
    </row>
    <row r="9" spans="1:12" s="165" customFormat="1" x14ac:dyDescent="0.2">
      <c r="A9" s="134">
        <v>96</v>
      </c>
      <c r="B9" s="134">
        <v>62</v>
      </c>
      <c r="C9" s="134" t="s">
        <v>505</v>
      </c>
      <c r="D9" s="150"/>
      <c r="E9" s="161" t="s">
        <v>769</v>
      </c>
      <c r="F9" s="88" t="s">
        <v>824</v>
      </c>
      <c r="G9" s="149"/>
      <c r="H9" s="115">
        <v>1</v>
      </c>
      <c r="I9" s="115">
        <f t="shared" si="0"/>
        <v>1</v>
      </c>
      <c r="J9" s="115">
        <f>IF(AND(F9&lt;&gt;L9,F9&lt;&gt;"да",F9&lt;&gt;"нет"),1,0)</f>
        <v>0</v>
      </c>
      <c r="K9" s="134" t="str">
        <f>IF(J9=1,D9&amp;IF(SUM($J10:J56)&gt;0,", ",""),"")</f>
        <v/>
      </c>
      <c r="L9" s="116" t="s">
        <v>585</v>
      </c>
    </row>
    <row r="10" spans="1:12" s="165" customFormat="1" x14ac:dyDescent="0.2">
      <c r="A10" s="134"/>
      <c r="B10" s="134"/>
      <c r="C10" s="134"/>
      <c r="D10" s="151"/>
      <c r="E10" s="161" t="s">
        <v>35</v>
      </c>
      <c r="F10" s="86" t="s">
        <v>837</v>
      </c>
      <c r="G10" s="149" t="s">
        <v>771</v>
      </c>
      <c r="H10" s="115">
        <v>1</v>
      </c>
      <c r="I10" s="115">
        <f t="shared" si="0"/>
        <v>1</v>
      </c>
      <c r="J10" s="115"/>
      <c r="K10" s="134" t="str">
        <f>IF(J10=1,D10&amp;IF(SUM($J11:J57)&gt;0,", ",""),"")</f>
        <v/>
      </c>
      <c r="L10" s="116" t="s">
        <v>763</v>
      </c>
    </row>
    <row r="11" spans="1:12" s="165" customFormat="1" ht="75" x14ac:dyDescent="0.2">
      <c r="A11" s="134">
        <v>69</v>
      </c>
      <c r="B11" s="134"/>
      <c r="C11" s="134" t="s">
        <v>491</v>
      </c>
      <c r="D11" s="152" t="s">
        <v>783</v>
      </c>
      <c r="E11" s="174" t="s">
        <v>663</v>
      </c>
      <c r="F11" s="178"/>
      <c r="G11" s="153" t="s">
        <v>664</v>
      </c>
      <c r="H11" s="115"/>
      <c r="I11" s="115">
        <f t="shared" si="0"/>
        <v>0</v>
      </c>
      <c r="J11" s="115"/>
      <c r="K11" s="134" t="str">
        <f>IF(J11=1,D11&amp;IF(SUM($J12:J58)&gt;0,", ",""),"")</f>
        <v/>
      </c>
      <c r="L11" s="116"/>
    </row>
    <row r="12" spans="1:12" s="165" customFormat="1" ht="30" x14ac:dyDescent="0.2">
      <c r="A12" s="134">
        <v>70</v>
      </c>
      <c r="B12" s="134">
        <v>48</v>
      </c>
      <c r="C12" s="134"/>
      <c r="D12" s="147"/>
      <c r="E12" s="161" t="s">
        <v>665</v>
      </c>
      <c r="F12" s="86">
        <v>9</v>
      </c>
      <c r="G12" s="149" t="s">
        <v>676</v>
      </c>
      <c r="H12" s="115">
        <v>1</v>
      </c>
      <c r="I12" s="115">
        <f t="shared" si="0"/>
        <v>1</v>
      </c>
      <c r="J12" s="115">
        <f>--AND(F12&lt;&gt;L12,NOT(ISBLANK(F12)),OR(NOT(ISNUMBER(F12)),F12&lt;0))</f>
        <v>0</v>
      </c>
      <c r="K12" s="134" t="str">
        <f>IF(J12=1,D12&amp;IF(SUM($J13:J59)&gt;0,", ",""),"")</f>
        <v/>
      </c>
      <c r="L12" s="116" t="s">
        <v>557</v>
      </c>
    </row>
    <row r="13" spans="1:12" s="165" customFormat="1" ht="65.25" customHeight="1" x14ac:dyDescent="0.2">
      <c r="A13" s="134">
        <v>71</v>
      </c>
      <c r="B13" s="134"/>
      <c r="C13" s="134"/>
      <c r="D13" s="151"/>
      <c r="E13" s="161" t="s">
        <v>666</v>
      </c>
      <c r="F13" s="86" t="s">
        <v>841</v>
      </c>
      <c r="G13" s="149" t="s">
        <v>725</v>
      </c>
      <c r="H13" s="115">
        <v>1</v>
      </c>
      <c r="I13" s="115">
        <f t="shared" si="0"/>
        <v>1</v>
      </c>
      <c r="J13" s="115"/>
      <c r="K13" s="134" t="str">
        <f>IF(J13=1,D13&amp;IF(SUM($J14:J60)&gt;0,", ",""),"")</f>
        <v/>
      </c>
      <c r="L13" s="116" t="s">
        <v>556</v>
      </c>
    </row>
    <row r="14" spans="1:12" s="165" customFormat="1" ht="60" x14ac:dyDescent="0.2">
      <c r="A14" s="134">
        <v>80</v>
      </c>
      <c r="B14" s="134">
        <v>55</v>
      </c>
      <c r="C14" s="134" t="s">
        <v>494</v>
      </c>
      <c r="D14" s="152" t="s">
        <v>784</v>
      </c>
      <c r="E14" s="174" t="s">
        <v>668</v>
      </c>
      <c r="F14" s="86" t="s">
        <v>836</v>
      </c>
      <c r="G14" s="153" t="s">
        <v>669</v>
      </c>
      <c r="H14" s="115">
        <v>1</v>
      </c>
      <c r="I14" s="115">
        <f t="shared" si="0"/>
        <v>1</v>
      </c>
      <c r="J14" s="115"/>
      <c r="K14" s="134" t="str">
        <f>IF(J14=1,D14&amp;IF(SUM($J15:J61)&gt;0,", ",""),"")</f>
        <v/>
      </c>
      <c r="L14" s="116" t="s">
        <v>556</v>
      </c>
    </row>
    <row r="15" spans="1:12" s="165" customFormat="1" ht="45" x14ac:dyDescent="0.2">
      <c r="A15" s="134">
        <v>107</v>
      </c>
      <c r="B15" s="134">
        <v>64</v>
      </c>
      <c r="C15" s="179" t="s">
        <v>515</v>
      </c>
      <c r="D15" s="152" t="s">
        <v>798</v>
      </c>
      <c r="E15" s="121" t="s">
        <v>671</v>
      </c>
      <c r="F15" s="123"/>
      <c r="G15" s="153" t="s">
        <v>454</v>
      </c>
      <c r="H15" s="115"/>
      <c r="I15" s="115">
        <f t="shared" si="0"/>
        <v>0</v>
      </c>
      <c r="J15" s="115"/>
      <c r="K15" s="134" t="str">
        <f>IF(J15=1,D15&amp;IF(SUM($J16:J62)&gt;0,", ",""),"")</f>
        <v/>
      </c>
      <c r="L15" s="116">
        <v>0</v>
      </c>
    </row>
    <row r="16" spans="1:12" s="165" customFormat="1" x14ac:dyDescent="0.2">
      <c r="A16" s="134"/>
      <c r="B16" s="134"/>
      <c r="C16" s="134"/>
      <c r="D16" s="147"/>
      <c r="E16" s="161" t="s">
        <v>672</v>
      </c>
      <c r="F16" s="86">
        <v>1</v>
      </c>
      <c r="G16" s="149"/>
      <c r="H16" s="115">
        <v>1</v>
      </c>
      <c r="I16" s="115">
        <f t="shared" si="0"/>
        <v>1</v>
      </c>
      <c r="J16" s="115">
        <f>--AND(F16&lt;&gt;L16,NOT(ISBLANK(F16)),OR(NOT(ISNUMBER(F16)),F16&lt;0))</f>
        <v>0</v>
      </c>
      <c r="K16" s="134" t="str">
        <f>IF(J16=1,D16&amp;IF(SUM($J17:J63)&gt;0,", ",""),"")</f>
        <v/>
      </c>
      <c r="L16" s="116" t="s">
        <v>557</v>
      </c>
    </row>
    <row r="17" spans="1:12" s="165" customFormat="1" ht="45.75" thickBot="1" x14ac:dyDescent="0.25">
      <c r="A17" s="134"/>
      <c r="B17" s="134"/>
      <c r="C17" s="134"/>
      <c r="D17" s="177"/>
      <c r="E17" s="163" t="s">
        <v>673</v>
      </c>
      <c r="F17" s="87" t="s">
        <v>842</v>
      </c>
      <c r="G17" s="164" t="s">
        <v>674</v>
      </c>
      <c r="H17" s="115">
        <v>1</v>
      </c>
      <c r="I17" s="115">
        <f t="shared" si="0"/>
        <v>1</v>
      </c>
      <c r="J17" s="115"/>
      <c r="K17" s="134" t="str">
        <f>IF(J17=1,D17&amp;IF(SUM($J18:J64)&gt;0,", ",""),"")</f>
        <v/>
      </c>
      <c r="L17" s="116" t="s">
        <v>556</v>
      </c>
    </row>
    <row r="18" spans="1:12" x14ac:dyDescent="0.2">
      <c r="K18" s="134"/>
    </row>
    <row r="19" spans="1:12" x14ac:dyDescent="0.2">
      <c r="K19" s="134"/>
    </row>
    <row r="20" spans="1:12" x14ac:dyDescent="0.2">
      <c r="K20" s="134"/>
    </row>
    <row r="21" spans="1:12" x14ac:dyDescent="0.2">
      <c r="K21" s="134"/>
    </row>
    <row r="22" spans="1:12" x14ac:dyDescent="0.2">
      <c r="K22" s="134"/>
    </row>
    <row r="23" spans="1:12" x14ac:dyDescent="0.2">
      <c r="K23" s="134"/>
    </row>
    <row r="24" spans="1:12" x14ac:dyDescent="0.2">
      <c r="K24" s="134"/>
    </row>
    <row r="25" spans="1:12" x14ac:dyDescent="0.2">
      <c r="K25" s="134"/>
    </row>
    <row r="26" spans="1:12" x14ac:dyDescent="0.2">
      <c r="K26" s="134"/>
    </row>
    <row r="27" spans="1:12" x14ac:dyDescent="0.2">
      <c r="K27" s="134"/>
    </row>
    <row r="28" spans="1:12" x14ac:dyDescent="0.2">
      <c r="K28" s="134"/>
    </row>
    <row r="29" spans="1:12" x14ac:dyDescent="0.2">
      <c r="K29" s="134"/>
    </row>
    <row r="30" spans="1:12" x14ac:dyDescent="0.2">
      <c r="K30" s="134"/>
    </row>
    <row r="31" spans="1:12" x14ac:dyDescent="0.2">
      <c r="K31" s="134"/>
    </row>
    <row r="32" spans="1:12" x14ac:dyDescent="0.2">
      <c r="K32" s="134"/>
    </row>
    <row r="33" spans="11:11" x14ac:dyDescent="0.2">
      <c r="K33" s="134"/>
    </row>
    <row r="34" spans="11:11" x14ac:dyDescent="0.2">
      <c r="K34" s="134"/>
    </row>
    <row r="35" spans="11:11" x14ac:dyDescent="0.2">
      <c r="K35" s="134"/>
    </row>
    <row r="36" spans="11:11" x14ac:dyDescent="0.2">
      <c r="K36" s="134"/>
    </row>
    <row r="37" spans="11:11" x14ac:dyDescent="0.2">
      <c r="K37" s="134"/>
    </row>
    <row r="38" spans="11:11" x14ac:dyDescent="0.2">
      <c r="K38" s="134"/>
    </row>
    <row r="39" spans="11:11" x14ac:dyDescent="0.2">
      <c r="K39" s="134"/>
    </row>
    <row r="40" spans="11:11" x14ac:dyDescent="0.2">
      <c r="K40" s="134"/>
    </row>
  </sheetData>
  <sheetProtection formatRows="0" selectLockedCells="1"/>
  <conditionalFormatting sqref="F18:F49">
    <cfRule type="expression" dxfId="55" priority="48" stopIfTrue="1">
      <formula>$J20=1</formula>
    </cfRule>
    <cfRule type="expression" dxfId="54" priority="49" stopIfTrue="1">
      <formula>$I20=1</formula>
    </cfRule>
    <cfRule type="expression" dxfId="53" priority="50">
      <formula>$H20=1</formula>
    </cfRule>
  </conditionalFormatting>
  <conditionalFormatting sqref="F3 F11 F15">
    <cfRule type="expression" dxfId="52" priority="22" stopIfTrue="1">
      <formula>$J3=1</formula>
    </cfRule>
    <cfRule type="expression" dxfId="51" priority="23" stopIfTrue="1">
      <formula>$I3=1</formula>
    </cfRule>
    <cfRule type="expression" dxfId="50" priority="24">
      <formula>$H3=1</formula>
    </cfRule>
  </conditionalFormatting>
  <conditionalFormatting sqref="F17 F13:F14 F6 F4">
    <cfRule type="expression" dxfId="49" priority="13" stopIfTrue="1">
      <formula>$J4=1</formula>
    </cfRule>
    <cfRule type="expression" dxfId="48" priority="14" stopIfTrue="1">
      <formula>$I4=1</formula>
    </cfRule>
    <cfRule type="expression" dxfId="47" priority="15">
      <formula>$H4=1</formula>
    </cfRule>
  </conditionalFormatting>
  <conditionalFormatting sqref="F16 F12 F8 F5">
    <cfRule type="expression" dxfId="46" priority="16" stopIfTrue="1">
      <formula>$J5=1</formula>
    </cfRule>
    <cfRule type="expression" dxfId="45" priority="17" stopIfTrue="1">
      <formula>$I5=1</formula>
    </cfRule>
    <cfRule type="expression" dxfId="44" priority="18">
      <formula>$H5=1</formula>
    </cfRule>
  </conditionalFormatting>
  <conditionalFormatting sqref="F10">
    <cfRule type="expression" dxfId="43" priority="7" stopIfTrue="1">
      <formula>$J10=1</formula>
    </cfRule>
    <cfRule type="expression" dxfId="42" priority="8" stopIfTrue="1">
      <formula>$I10=1</formula>
    </cfRule>
    <cfRule type="expression" dxfId="41" priority="9">
      <formula>$H10=1</formula>
    </cfRule>
  </conditionalFormatting>
  <conditionalFormatting sqref="F7">
    <cfRule type="expression" dxfId="40" priority="4" stopIfTrue="1">
      <formula>$J7=1</formula>
    </cfRule>
    <cfRule type="expression" dxfId="39" priority="5" stopIfTrue="1">
      <formula>$I7=1</formula>
    </cfRule>
    <cfRule type="expression" dxfId="38" priority="6">
      <formula>$H7=1</formula>
    </cfRule>
  </conditionalFormatting>
  <conditionalFormatting sqref="F9">
    <cfRule type="expression" dxfId="37" priority="1" stopIfTrue="1">
      <formula>$J9=1</formula>
    </cfRule>
    <cfRule type="expression" dxfId="36" priority="2" stopIfTrue="1">
      <formula>$I9=1</formula>
    </cfRule>
    <cfRule type="expression" dxfId="35" priority="3">
      <formula>$H9=1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5 F16 F12 F8" xr:uid="{00000000-0002-0000-0600-000000000000}"/>
    <dataValidation allowBlank="1" showInputMessage="1" showErrorMessage="1" prompt="Введите текст" sqref="F4 F6 F13:F14 F17 F10" xr:uid="{00000000-0002-0000-0600-000001000000}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7 F9" xr:uid="{00000000-0002-0000-0600-000002000000}">
      <formula1>"да,нет"</formula1>
    </dataValidation>
  </dataValidations>
  <pageMargins left="0.25" right="0.25" top="0.75" bottom="0.75" header="0.3" footer="0.3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7"/>
  <sheetViews>
    <sheetView showGridLines="0" topLeftCell="D1" workbookViewId="0">
      <pane ySplit="2" topLeftCell="A3" activePane="bottomLeft" state="frozen"/>
      <selection activeCell="D1" sqref="D1"/>
      <selection pane="bottomLeft" activeCell="F21" sqref="F21"/>
    </sheetView>
  </sheetViews>
  <sheetFormatPr defaultColWidth="9.140625" defaultRowHeight="15" x14ac:dyDescent="0.25"/>
  <cols>
    <col min="1" max="2" width="4.7109375" hidden="1" customWidth="1"/>
    <col min="3" max="3" width="4.42578125" hidden="1" customWidth="1"/>
    <col min="4" max="4" width="9.85546875" bestFit="1" customWidth="1"/>
    <col min="5" max="5" width="60.140625" customWidth="1"/>
    <col min="6" max="6" width="74.28515625" style="134" customWidth="1"/>
    <col min="7" max="7" width="107.85546875" customWidth="1"/>
    <col min="8" max="10" width="12.28515625" style="115" hidden="1" customWidth="1"/>
    <col min="11" max="11" width="25.7109375" style="44" hidden="1" customWidth="1"/>
    <col min="12" max="12" width="9.140625" style="116" hidden="1" customWidth="1"/>
  </cols>
  <sheetData>
    <row r="1" spans="2:12" s="134" customFormat="1" ht="21.75" thickBot="1" x14ac:dyDescent="0.3">
      <c r="D1" s="136" t="s">
        <v>719</v>
      </c>
      <c r="F1" s="107"/>
      <c r="H1" s="109"/>
      <c r="I1" s="109"/>
      <c r="J1" s="109"/>
      <c r="K1" s="105" t="e">
        <f>IF(SUM(J:J)&gt;1,"Ошибки в пунктах ","Ошибка в пункте ")&amp;K4&amp;K5&amp;K6&amp;K3&amp;K7&amp;K9&amp;K10&amp;K11&amp;K12&amp;K13&amp;K14&amp;K15&amp;K16&amp;K17&amp;K18&amp;K19&amp;K20&amp;K21&amp;K22&amp;K23&amp;K24&amp;#REF!&amp;#REF!&amp;#REF!&amp;K25&amp;K26&amp;K27&amp;K28&amp;K29&amp;K30&amp;K31&amp;K32&amp;K33&amp;K34&amp;K35&amp;K36&amp;K37</f>
        <v>#REF!</v>
      </c>
      <c r="L1" s="105"/>
    </row>
    <row r="2" spans="2:12" s="110" customFormat="1" ht="19.5" thickBot="1" x14ac:dyDescent="0.25">
      <c r="B2" s="110" t="s">
        <v>359</v>
      </c>
      <c r="C2" s="110" t="s">
        <v>356</v>
      </c>
      <c r="D2" s="167" t="s">
        <v>358</v>
      </c>
      <c r="E2" s="168" t="s">
        <v>597</v>
      </c>
      <c r="F2" s="168" t="s">
        <v>536</v>
      </c>
      <c r="G2" s="169" t="s">
        <v>539</v>
      </c>
      <c r="H2" s="115" t="s">
        <v>744</v>
      </c>
      <c r="I2" s="115" t="s">
        <v>751</v>
      </c>
      <c r="J2" s="115" t="s">
        <v>745</v>
      </c>
      <c r="K2" s="116" t="s">
        <v>750</v>
      </c>
      <c r="L2" s="116" t="s">
        <v>755</v>
      </c>
    </row>
    <row r="3" spans="2:12" x14ac:dyDescent="0.25">
      <c r="D3" s="145" t="s">
        <v>721</v>
      </c>
      <c r="E3" s="172" t="s">
        <v>700</v>
      </c>
      <c r="F3" s="178"/>
      <c r="G3" s="178"/>
      <c r="I3" s="115">
        <f>--AND(NOT(ISBLANK(F3)),H3=1,F3&lt;&gt;L3)</f>
        <v>0</v>
      </c>
      <c r="K3" s="134" t="str">
        <f>IF(J3=1,D3&amp;IF(SUM($J4:J48)&gt;0,", ",""),"")</f>
        <v/>
      </c>
    </row>
    <row r="4" spans="2:12" x14ac:dyDescent="0.25">
      <c r="D4" s="147"/>
      <c r="E4" s="180" t="s">
        <v>701</v>
      </c>
      <c r="F4" s="86" t="s">
        <v>835</v>
      </c>
      <c r="G4" s="176"/>
      <c r="H4" s="115">
        <v>1</v>
      </c>
      <c r="I4" s="115">
        <f t="shared" ref="I4:I21" si="0">--AND(NOT(ISBLANK(F4)),H4=1,F4&lt;&gt;L4)</f>
        <v>1</v>
      </c>
      <c r="K4" s="134" t="str">
        <f>IF(J4=1,D4&amp;IF(SUM($J5:J49)&gt;0,", ",""),"")</f>
        <v/>
      </c>
      <c r="L4" s="116" t="s">
        <v>763</v>
      </c>
    </row>
    <row r="5" spans="2:12" x14ac:dyDescent="0.25">
      <c r="D5" s="150"/>
      <c r="E5" s="180" t="s">
        <v>702</v>
      </c>
      <c r="F5" s="86" t="s">
        <v>832</v>
      </c>
      <c r="G5" s="176"/>
      <c r="H5" s="115">
        <v>1</v>
      </c>
      <c r="I5" s="115">
        <f t="shared" si="0"/>
        <v>1</v>
      </c>
      <c r="K5" s="134" t="str">
        <f>IF(J5=1,D5&amp;IF(SUM($J6:J50)&gt;0,", ",""),"")</f>
        <v/>
      </c>
      <c r="L5" s="116" t="s">
        <v>763</v>
      </c>
    </row>
    <row r="6" spans="2:12" x14ac:dyDescent="0.25">
      <c r="D6" s="150"/>
      <c r="E6" s="180" t="s">
        <v>703</v>
      </c>
      <c r="F6" s="86" t="s">
        <v>832</v>
      </c>
      <c r="G6" s="176"/>
      <c r="H6" s="115">
        <v>1</v>
      </c>
      <c r="I6" s="115">
        <f t="shared" si="0"/>
        <v>1</v>
      </c>
      <c r="K6" s="134" t="str">
        <f>IF(J6=1,D6&amp;IF(SUM($J7:J51)&gt;0,", ",""),"")</f>
        <v/>
      </c>
      <c r="L6" s="116" t="s">
        <v>763</v>
      </c>
    </row>
    <row r="7" spans="2:12" x14ac:dyDescent="0.25">
      <c r="D7" s="150"/>
      <c r="E7" s="180" t="s">
        <v>791</v>
      </c>
      <c r="F7" s="86" t="s">
        <v>832</v>
      </c>
      <c r="G7" s="176"/>
      <c r="H7" s="115">
        <v>1</v>
      </c>
      <c r="I7" s="115">
        <f t="shared" si="0"/>
        <v>1</v>
      </c>
      <c r="K7" s="134" t="str">
        <f>IF(J7=1,D7&amp;IF(SUM($J9:J52)&gt;0,", ",""),"")</f>
        <v/>
      </c>
      <c r="L7" s="116" t="s">
        <v>763</v>
      </c>
    </row>
    <row r="8" spans="2:12" x14ac:dyDescent="0.25">
      <c r="D8" s="150"/>
      <c r="E8" s="180" t="s">
        <v>704</v>
      </c>
      <c r="F8" s="86" t="s">
        <v>832</v>
      </c>
      <c r="G8" s="176"/>
      <c r="H8" s="115">
        <v>1</v>
      </c>
      <c r="I8" s="115">
        <f t="shared" ref="I8" si="1">--AND(NOT(ISBLANK(F8)),H8=1,F8&lt;&gt;L8)</f>
        <v>1</v>
      </c>
      <c r="K8" s="134" t="str">
        <f>IF(J8=1,D8&amp;IF(SUM($J9:J52)&gt;0,", ",""),"")</f>
        <v/>
      </c>
      <c r="L8" s="116" t="s">
        <v>763</v>
      </c>
    </row>
    <row r="9" spans="2:12" x14ac:dyDescent="0.25">
      <c r="D9" s="151"/>
      <c r="E9" s="180" t="s">
        <v>770</v>
      </c>
      <c r="F9" s="86" t="s">
        <v>836</v>
      </c>
      <c r="G9" s="176"/>
      <c r="H9" s="115">
        <v>1</v>
      </c>
      <c r="I9" s="115">
        <f t="shared" si="0"/>
        <v>1</v>
      </c>
      <c r="K9" s="134" t="str">
        <f>IF(J9=1,D9&amp;IF(SUM($J10:J53)&gt;0,", ",""),"")</f>
        <v/>
      </c>
      <c r="L9" s="116" t="s">
        <v>763</v>
      </c>
    </row>
    <row r="10" spans="2:12" x14ac:dyDescent="0.25">
      <c r="D10" s="152" t="s">
        <v>720</v>
      </c>
      <c r="E10" s="174" t="s">
        <v>705</v>
      </c>
      <c r="F10" s="178"/>
      <c r="G10" s="178"/>
      <c r="I10" s="115">
        <f t="shared" si="0"/>
        <v>0</v>
      </c>
      <c r="K10" s="134" t="str">
        <f>IF(J10=1,D10&amp;IF(SUM($J11:J54)&gt;0,", ",""),"")</f>
        <v/>
      </c>
    </row>
    <row r="11" spans="2:12" x14ac:dyDescent="0.25">
      <c r="D11" s="147"/>
      <c r="E11" s="161" t="s">
        <v>706</v>
      </c>
      <c r="F11" s="86" t="s">
        <v>837</v>
      </c>
      <c r="G11" s="149" t="s">
        <v>277</v>
      </c>
      <c r="H11" s="115">
        <v>1</v>
      </c>
      <c r="I11" s="115">
        <f t="shared" si="0"/>
        <v>1</v>
      </c>
      <c r="K11" s="134" t="str">
        <f>IF(J11=1,D11&amp;IF(SUM($J12:J55)&gt;0,", ",""),"")</f>
        <v/>
      </c>
      <c r="L11" s="116" t="s">
        <v>763</v>
      </c>
    </row>
    <row r="12" spans="2:12" x14ac:dyDescent="0.25">
      <c r="D12" s="150"/>
      <c r="E12" s="161" t="s">
        <v>707</v>
      </c>
      <c r="F12" s="86">
        <v>6</v>
      </c>
      <c r="G12" s="149"/>
      <c r="H12" s="115">
        <v>1</v>
      </c>
      <c r="I12" s="115">
        <f t="shared" si="0"/>
        <v>1</v>
      </c>
      <c r="J12" s="115">
        <f>--AND(F12&lt;&gt;L12,NOT(ISBLANK(F12)),OR(NOT(ISNUMBER(F12)),F12&lt;0))</f>
        <v>0</v>
      </c>
      <c r="K12" s="134" t="str">
        <f>IF(J12=1,D12&amp;IF(SUM($J13:J56)&gt;0,", ",""),"")</f>
        <v/>
      </c>
      <c r="L12" s="116" t="s">
        <v>557</v>
      </c>
    </row>
    <row r="13" spans="2:12" ht="45" x14ac:dyDescent="0.25">
      <c r="D13" s="150"/>
      <c r="E13" s="161" t="s">
        <v>708</v>
      </c>
      <c r="F13" s="86" t="s">
        <v>838</v>
      </c>
      <c r="G13" s="149" t="s">
        <v>709</v>
      </c>
      <c r="H13" s="115">
        <v>1</v>
      </c>
      <c r="I13" s="115">
        <f t="shared" si="0"/>
        <v>1</v>
      </c>
      <c r="K13" s="134" t="str">
        <f>IF(J13=1,D13&amp;IF(SUM($J14:J57)&gt;0,", ",""),"")</f>
        <v/>
      </c>
      <c r="L13" s="116" t="s">
        <v>763</v>
      </c>
    </row>
    <row r="14" spans="2:12" x14ac:dyDescent="0.25">
      <c r="D14" s="181"/>
      <c r="E14" s="161" t="s">
        <v>710</v>
      </c>
      <c r="F14" s="86" t="s">
        <v>838</v>
      </c>
      <c r="G14" s="149"/>
      <c r="H14" s="115">
        <v>1</v>
      </c>
      <c r="I14" s="115">
        <f t="shared" si="0"/>
        <v>1</v>
      </c>
      <c r="K14" s="134" t="str">
        <f>IF(J14=1,D14&amp;IF(SUM($J15:J58)&gt;0,", ",""),"")</f>
        <v/>
      </c>
      <c r="L14" s="116" t="s">
        <v>763</v>
      </c>
    </row>
    <row r="15" spans="2:12" x14ac:dyDescent="0.25">
      <c r="D15" s="150"/>
      <c r="E15" s="161" t="s">
        <v>711</v>
      </c>
      <c r="F15" s="86" t="s">
        <v>838</v>
      </c>
      <c r="G15" s="149"/>
      <c r="H15" s="115">
        <v>1</v>
      </c>
      <c r="I15" s="115">
        <f t="shared" si="0"/>
        <v>1</v>
      </c>
      <c r="K15" s="134" t="str">
        <f>IF(J15=1,D15&amp;IF(SUM($J16:J59)&gt;0,", ",""),"")</f>
        <v/>
      </c>
      <c r="L15" s="116" t="s">
        <v>763</v>
      </c>
    </row>
    <row r="16" spans="2:12" x14ac:dyDescent="0.25">
      <c r="D16" s="150"/>
      <c r="E16" s="161" t="s">
        <v>712</v>
      </c>
      <c r="F16" s="86" t="s">
        <v>838</v>
      </c>
      <c r="G16" s="149"/>
      <c r="H16" s="115">
        <v>1</v>
      </c>
      <c r="I16" s="115">
        <f t="shared" si="0"/>
        <v>1</v>
      </c>
      <c r="K16" s="134" t="str">
        <f>IF(J16=1,D16&amp;IF(SUM($J17:J60)&gt;0,", ",""),"")</f>
        <v/>
      </c>
      <c r="L16" s="116" t="s">
        <v>763</v>
      </c>
    </row>
    <row r="17" spans="4:12" ht="30" x14ac:dyDescent="0.25">
      <c r="D17" s="181"/>
      <c r="E17" s="161" t="s">
        <v>713</v>
      </c>
      <c r="F17" s="86" t="s">
        <v>836</v>
      </c>
      <c r="G17" s="149" t="s">
        <v>714</v>
      </c>
      <c r="H17" s="115">
        <v>1</v>
      </c>
      <c r="I17" s="115">
        <f t="shared" si="0"/>
        <v>1</v>
      </c>
      <c r="K17" s="134" t="str">
        <f>IF(J17=1,D17&amp;IF(SUM($J18:J61)&gt;0,", ",""),"")</f>
        <v/>
      </c>
      <c r="L17" s="116" t="s">
        <v>763</v>
      </c>
    </row>
    <row r="18" spans="4:12" x14ac:dyDescent="0.25">
      <c r="D18" s="182"/>
      <c r="E18" s="161" t="s">
        <v>715</v>
      </c>
      <c r="F18" s="86" t="s">
        <v>839</v>
      </c>
      <c r="G18" s="149"/>
      <c r="H18" s="115">
        <v>1</v>
      </c>
      <c r="I18" s="115">
        <f t="shared" si="0"/>
        <v>1</v>
      </c>
      <c r="K18" s="134" t="str">
        <f>IF(J18=1,D18&amp;IF(SUM($J19:J62)&gt;0,", ",""),"")</f>
        <v/>
      </c>
      <c r="L18" s="116" t="s">
        <v>763</v>
      </c>
    </row>
    <row r="19" spans="4:12" x14ac:dyDescent="0.25">
      <c r="D19" s="182"/>
      <c r="E19" s="161" t="s">
        <v>716</v>
      </c>
      <c r="F19" s="86" t="s">
        <v>827</v>
      </c>
      <c r="G19" s="149"/>
      <c r="H19" s="115">
        <v>1</v>
      </c>
      <c r="I19" s="115">
        <f t="shared" si="0"/>
        <v>1</v>
      </c>
      <c r="K19" s="134" t="str">
        <f>IF(J19=1,D19&amp;IF(SUM($J20:J63)&gt;0,", ",""),"")</f>
        <v/>
      </c>
      <c r="L19" s="116" t="s">
        <v>763</v>
      </c>
    </row>
    <row r="20" spans="4:12" x14ac:dyDescent="0.25">
      <c r="D20" s="182"/>
      <c r="E20" s="161" t="s">
        <v>717</v>
      </c>
      <c r="F20" s="86" t="s">
        <v>835</v>
      </c>
      <c r="G20" s="149"/>
      <c r="H20" s="115">
        <v>1</v>
      </c>
      <c r="I20" s="115">
        <f t="shared" si="0"/>
        <v>1</v>
      </c>
      <c r="K20" s="134" t="str">
        <f>IF(J20=1,D20&amp;IF(SUM($J21:J64)&gt;0,", ",""),"")</f>
        <v/>
      </c>
      <c r="L20" s="116" t="s">
        <v>763</v>
      </c>
    </row>
    <row r="21" spans="4:12" ht="115.5" customHeight="1" thickBot="1" x14ac:dyDescent="0.3">
      <c r="D21" s="183"/>
      <c r="E21" s="163" t="s">
        <v>792</v>
      </c>
      <c r="F21" s="87" t="s">
        <v>835</v>
      </c>
      <c r="G21" s="164" t="s">
        <v>718</v>
      </c>
      <c r="H21" s="115">
        <v>1</v>
      </c>
      <c r="I21" s="115">
        <f t="shared" si="0"/>
        <v>1</v>
      </c>
      <c r="K21" s="134" t="str">
        <f>IF(J21=1,D21&amp;IF(SUM($J22:J65)&gt;0,", ",""),"")</f>
        <v/>
      </c>
      <c r="L21" s="116" t="s">
        <v>556</v>
      </c>
    </row>
    <row r="22" spans="4:12" x14ac:dyDescent="0.25">
      <c r="K22" s="134"/>
    </row>
    <row r="23" spans="4:12" x14ac:dyDescent="0.25">
      <c r="E23" s="2" t="s">
        <v>767</v>
      </c>
      <c r="F23" s="44"/>
      <c r="H23" s="184"/>
      <c r="I23" s="184"/>
      <c r="J23" s="184"/>
    </row>
    <row r="24" spans="4:12" x14ac:dyDescent="0.25">
      <c r="E24" s="185" t="s">
        <v>768</v>
      </c>
      <c r="F24" s="44"/>
      <c r="H24" s="184"/>
      <c r="I24" s="184"/>
      <c r="J24" s="184"/>
    </row>
    <row r="25" spans="4:12" x14ac:dyDescent="0.25">
      <c r="K25" s="134"/>
    </row>
    <row r="26" spans="4:12" x14ac:dyDescent="0.25">
      <c r="K26" s="134"/>
    </row>
    <row r="27" spans="4:12" x14ac:dyDescent="0.25">
      <c r="K27" s="134"/>
    </row>
    <row r="28" spans="4:12" x14ac:dyDescent="0.25">
      <c r="K28" s="134"/>
    </row>
    <row r="29" spans="4:12" x14ac:dyDescent="0.25">
      <c r="K29" s="134"/>
    </row>
    <row r="30" spans="4:12" x14ac:dyDescent="0.25">
      <c r="K30" s="134"/>
    </row>
    <row r="31" spans="4:12" x14ac:dyDescent="0.25">
      <c r="K31" s="134"/>
    </row>
    <row r="32" spans="4:12" x14ac:dyDescent="0.25">
      <c r="K32" s="134"/>
    </row>
    <row r="33" spans="11:11" x14ac:dyDescent="0.25">
      <c r="K33" s="134"/>
    </row>
    <row r="34" spans="11:11" x14ac:dyDescent="0.25">
      <c r="K34" s="134"/>
    </row>
    <row r="35" spans="11:11" x14ac:dyDescent="0.25">
      <c r="K35" s="134"/>
    </row>
    <row r="36" spans="11:11" x14ac:dyDescent="0.25">
      <c r="K36" s="134"/>
    </row>
    <row r="37" spans="11:11" x14ac:dyDescent="0.25">
      <c r="K37" s="134"/>
    </row>
  </sheetData>
  <sheetProtection algorithmName="SHA-512" hashValue="OcHuXyR30rfRjR2p/yWxVr/RcGP91/oAmwml0aGdHKLamWC7XJZYmrTHfc7Ic+TnGMBrqTKae0fafpcWpp0kuQ==" saltValue="sRz7W1nna/I+scwdSa6wLQ==" spinCount="100000" sheet="1" objects="1" scenarios="1" formatRows="0" selectLockedCells="1"/>
  <conditionalFormatting sqref="F22:F48">
    <cfRule type="expression" dxfId="34" priority="19" stopIfTrue="1">
      <formula>$J22=1</formula>
    </cfRule>
    <cfRule type="expression" dxfId="33" priority="20" stopIfTrue="1">
      <formula>$I22=1</formula>
    </cfRule>
    <cfRule type="expression" dxfId="32" priority="21">
      <formula>$H22=1</formula>
    </cfRule>
  </conditionalFormatting>
  <conditionalFormatting sqref="F12">
    <cfRule type="expression" dxfId="31" priority="16" stopIfTrue="1">
      <formula>$J12=1</formula>
    </cfRule>
    <cfRule type="expression" dxfId="30" priority="17" stopIfTrue="1">
      <formula>$I12=1</formula>
    </cfRule>
    <cfRule type="expression" dxfId="29" priority="18">
      <formula>$H12=1</formula>
    </cfRule>
  </conditionalFormatting>
  <conditionalFormatting sqref="F13:F20 F11 F4:F7 F9">
    <cfRule type="expression" dxfId="28" priority="13" stopIfTrue="1">
      <formula>$J4=1</formula>
    </cfRule>
    <cfRule type="expression" dxfId="27" priority="14" stopIfTrue="1">
      <formula>$I4=1</formula>
    </cfRule>
    <cfRule type="expression" dxfId="26" priority="15">
      <formula>$H4=1</formula>
    </cfRule>
  </conditionalFormatting>
  <conditionalFormatting sqref="F21">
    <cfRule type="expression" dxfId="25" priority="10" stopIfTrue="1">
      <formula>$J21=1</formula>
    </cfRule>
    <cfRule type="expression" dxfId="24" priority="11" stopIfTrue="1">
      <formula>$I21=1</formula>
    </cfRule>
    <cfRule type="expression" dxfId="23" priority="12">
      <formula>$H21=1</formula>
    </cfRule>
  </conditionalFormatting>
  <conditionalFormatting sqref="F10:G10 F3:G3">
    <cfRule type="expression" dxfId="22" priority="7" stopIfTrue="1">
      <formula>$J3=1</formula>
    </cfRule>
    <cfRule type="expression" dxfId="21" priority="8" stopIfTrue="1">
      <formula>$I3=1</formula>
    </cfRule>
    <cfRule type="expression" dxfId="20" priority="9">
      <formula>$H3=1</formula>
    </cfRule>
  </conditionalFormatting>
  <conditionalFormatting sqref="F8">
    <cfRule type="expression" dxfId="19" priority="1" stopIfTrue="1">
      <formula>$J8=1</formula>
    </cfRule>
    <cfRule type="expression" dxfId="18" priority="2" stopIfTrue="1">
      <formula>$I8=1</formula>
    </cfRule>
    <cfRule type="expression" dxfId="17" priority="3">
      <formula>$H8=1</formula>
    </cfRule>
  </conditionalFormatting>
  <dataValidations xWindow="782" yWindow="861" count="2">
    <dataValidation operator="greaterThanOrEqual" allowBlank="1" showInputMessage="1" errorTitle="Ошибка" error="Необходимо ввести натуральное число!" prompt="Введите натуральное число" sqref="F12" xr:uid="{00000000-0002-0000-0700-000000000000}"/>
    <dataValidation allowBlank="1" showInputMessage="1" showErrorMessage="1" prompt="Введите текст" sqref="F13:F21 F11 F4:F9" xr:uid="{00000000-0002-0000-0700-000001000000}"/>
  </dataValidations>
  <pageMargins left="0.25" right="0.25" top="0.75" bottom="0.75" header="0.3" footer="0.3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39"/>
  <sheetViews>
    <sheetView showGridLines="0" topLeftCell="D1" zoomScale="70" zoomScaleNormal="70" workbookViewId="0">
      <pane ySplit="2" topLeftCell="A3" activePane="bottomLeft" state="frozen"/>
      <selection activeCell="D1" sqref="D1"/>
      <selection pane="bottomLeft" activeCell="F3" sqref="F3"/>
    </sheetView>
  </sheetViews>
  <sheetFormatPr defaultColWidth="9.140625" defaultRowHeight="15" x14ac:dyDescent="0.25"/>
  <cols>
    <col min="1" max="3" width="0" hidden="1" customWidth="1"/>
    <col min="5" max="5" width="61.7109375" customWidth="1"/>
    <col min="6" max="6" width="74.28515625" style="134" customWidth="1"/>
    <col min="7" max="7" width="104.7109375" customWidth="1"/>
    <col min="8" max="10" width="12.28515625" style="115" hidden="1" customWidth="1"/>
    <col min="11" max="11" width="36.28515625" style="44" hidden="1" customWidth="1"/>
    <col min="12" max="12" width="0" style="116" hidden="1" customWidth="1"/>
  </cols>
  <sheetData>
    <row r="1" spans="2:12" s="134" customFormat="1" ht="21.75" thickBot="1" x14ac:dyDescent="0.3">
      <c r="D1" s="136" t="s">
        <v>781</v>
      </c>
      <c r="F1" s="107"/>
      <c r="H1" s="109"/>
      <c r="I1" s="109"/>
      <c r="J1" s="109"/>
      <c r="K1" s="105" t="str">
        <f>IF(SUM(J:J)&gt;1,"Ошибки в пунктах ","Ошибка в пункте ")&amp;K4&amp;K5&amp;K6&amp;K3&amp;K7&amp;K8&amp;K9&amp;K10&amp;K11&amp;K12&amp;K13&amp;K14&amp;K15&amp;K16&amp;K17&amp;K18&amp;K19&amp;K20&amp;K21&amp;K22&amp;K23&amp;K24&amp;K25&amp;K26&amp;K27&amp;K28&amp;K29&amp;K30&amp;K31&amp;K32&amp;K33&amp;K34&amp;K35&amp;K36&amp;K37&amp;K38&amp;K39</f>
        <v xml:space="preserve">Ошибка в пункте </v>
      </c>
      <c r="L1" s="105"/>
    </row>
    <row r="2" spans="2:12" s="110" customFormat="1" ht="21.75" customHeight="1" thickBot="1" x14ac:dyDescent="0.25">
      <c r="B2" s="110" t="s">
        <v>359</v>
      </c>
      <c r="C2" s="110" t="s">
        <v>356</v>
      </c>
      <c r="D2" s="167" t="s">
        <v>358</v>
      </c>
      <c r="E2" s="168" t="s">
        <v>597</v>
      </c>
      <c r="F2" s="168" t="s">
        <v>536</v>
      </c>
      <c r="G2" s="169" t="s">
        <v>539</v>
      </c>
      <c r="H2" s="115" t="s">
        <v>744</v>
      </c>
      <c r="I2" s="115" t="s">
        <v>751</v>
      </c>
      <c r="J2" s="115" t="s">
        <v>745</v>
      </c>
      <c r="K2" s="116" t="s">
        <v>750</v>
      </c>
      <c r="L2" s="116" t="s">
        <v>755</v>
      </c>
    </row>
    <row r="3" spans="2:12" s="2" customFormat="1" ht="409.6" customHeight="1" thickBot="1" x14ac:dyDescent="0.25">
      <c r="D3" s="183" t="s">
        <v>722</v>
      </c>
      <c r="E3" s="186" t="s">
        <v>780</v>
      </c>
      <c r="F3" s="87" t="s">
        <v>840</v>
      </c>
      <c r="G3" s="187" t="s">
        <v>723</v>
      </c>
      <c r="H3" s="115">
        <v>1</v>
      </c>
      <c r="I3" s="115">
        <f>--AND(NOT(ISBLANK(F3)),J3&lt;&gt;1,H3=1,F3&lt;&gt;L3)</f>
        <v>1</v>
      </c>
      <c r="J3" s="115"/>
      <c r="K3" s="134" t="str">
        <f>IF(J3=1,D3&amp;IF(SUM($J4:J50)&gt;0,", ",""),"")</f>
        <v/>
      </c>
      <c r="L3" s="116" t="s">
        <v>556</v>
      </c>
    </row>
    <row r="4" spans="2:12" x14ac:dyDescent="0.25">
      <c r="K4" s="134"/>
    </row>
    <row r="5" spans="2:12" x14ac:dyDescent="0.25">
      <c r="E5" s="2" t="s">
        <v>724</v>
      </c>
      <c r="K5" s="134"/>
    </row>
    <row r="6" spans="2:12" x14ac:dyDescent="0.25">
      <c r="E6" s="110"/>
      <c r="K6" s="134"/>
    </row>
    <row r="7" spans="2:12" x14ac:dyDescent="0.25">
      <c r="K7" s="134"/>
    </row>
    <row r="8" spans="2:12" x14ac:dyDescent="0.25">
      <c r="K8" s="134"/>
    </row>
    <row r="9" spans="2:12" x14ac:dyDescent="0.25">
      <c r="K9" s="134"/>
    </row>
    <row r="10" spans="2:12" x14ac:dyDescent="0.25">
      <c r="K10" s="134"/>
    </row>
    <row r="11" spans="2:12" x14ac:dyDescent="0.25">
      <c r="K11" s="134"/>
    </row>
    <row r="12" spans="2:12" x14ac:dyDescent="0.25">
      <c r="K12" s="134"/>
    </row>
    <row r="13" spans="2:12" x14ac:dyDescent="0.25">
      <c r="K13" s="134"/>
    </row>
    <row r="14" spans="2:12" x14ac:dyDescent="0.25">
      <c r="K14" s="134"/>
    </row>
    <row r="15" spans="2:12" x14ac:dyDescent="0.25">
      <c r="K15" s="134"/>
    </row>
    <row r="16" spans="2:12" x14ac:dyDescent="0.25">
      <c r="K16" s="134"/>
    </row>
    <row r="17" spans="11:11" x14ac:dyDescent="0.25">
      <c r="K17" s="134"/>
    </row>
    <row r="18" spans="11:11" x14ac:dyDescent="0.25">
      <c r="K18" s="134"/>
    </row>
    <row r="19" spans="11:11" x14ac:dyDescent="0.25">
      <c r="K19" s="134"/>
    </row>
    <row r="20" spans="11:11" x14ac:dyDescent="0.25">
      <c r="K20" s="134"/>
    </row>
    <row r="21" spans="11:11" x14ac:dyDescent="0.25">
      <c r="K21" s="134"/>
    </row>
    <row r="22" spans="11:11" x14ac:dyDescent="0.25">
      <c r="K22" s="134"/>
    </row>
    <row r="23" spans="11:11" x14ac:dyDescent="0.25">
      <c r="K23" s="134"/>
    </row>
    <row r="24" spans="11:11" x14ac:dyDescent="0.25">
      <c r="K24" s="134"/>
    </row>
    <row r="25" spans="11:11" x14ac:dyDescent="0.25">
      <c r="K25" s="134"/>
    </row>
    <row r="26" spans="11:11" x14ac:dyDescent="0.25">
      <c r="K26" s="134"/>
    </row>
    <row r="27" spans="11:11" x14ac:dyDescent="0.25">
      <c r="K27" s="134"/>
    </row>
    <row r="28" spans="11:11" x14ac:dyDescent="0.25">
      <c r="K28" s="134"/>
    </row>
    <row r="29" spans="11:11" x14ac:dyDescent="0.25">
      <c r="K29" s="134"/>
    </row>
    <row r="30" spans="11:11" x14ac:dyDescent="0.25">
      <c r="K30" s="134"/>
    </row>
    <row r="31" spans="11:11" x14ac:dyDescent="0.25">
      <c r="K31" s="134"/>
    </row>
    <row r="32" spans="11:11" x14ac:dyDescent="0.25">
      <c r="K32" s="134"/>
    </row>
    <row r="33" spans="11:11" x14ac:dyDescent="0.25">
      <c r="K33" s="134"/>
    </row>
    <row r="34" spans="11:11" x14ac:dyDescent="0.25">
      <c r="K34" s="134"/>
    </row>
    <row r="35" spans="11:11" x14ac:dyDescent="0.25">
      <c r="K35" s="134"/>
    </row>
    <row r="36" spans="11:11" x14ac:dyDescent="0.25">
      <c r="K36" s="134"/>
    </row>
    <row r="37" spans="11:11" x14ac:dyDescent="0.25">
      <c r="K37" s="134"/>
    </row>
    <row r="38" spans="11:11" x14ac:dyDescent="0.25">
      <c r="K38" s="134"/>
    </row>
    <row r="39" spans="11:11" x14ac:dyDescent="0.25">
      <c r="K39" s="134"/>
    </row>
  </sheetData>
  <sheetProtection algorithmName="SHA-512" hashValue="IwAdpbhOxWkQmzoDGKByrpmfBhaf+ABkF26NEbP9pQUqmhD98vYJ09ldbIFHysj52CZ70ZxrhCCCypShkKBE3g==" saltValue="ltG8KykHAK6CBdOs6pEPHw==" spinCount="100000" sheet="1" objects="1" scenarios="1" formatRows="0" selectLockedCells="1"/>
  <conditionalFormatting sqref="F3">
    <cfRule type="expression" dxfId="16" priority="1" stopIfTrue="1">
      <formula>$J3=1</formula>
    </cfRule>
    <cfRule type="expression" dxfId="15" priority="2" stopIfTrue="1">
      <formula>$I3=1</formula>
    </cfRule>
    <cfRule type="expression" dxfId="14" priority="3">
      <formula>$H3=1</formula>
    </cfRule>
  </conditionalFormatting>
  <conditionalFormatting sqref="F4:F35">
    <cfRule type="expression" dxfId="13" priority="15" stopIfTrue="1">
      <formula>$J19=1</formula>
    </cfRule>
    <cfRule type="expression" dxfId="12" priority="16" stopIfTrue="1">
      <formula>$I19=1</formula>
    </cfRule>
    <cfRule type="expression" dxfId="11" priority="17">
      <formula>$H19=1</formula>
    </cfRule>
  </conditionalFormatting>
  <dataValidations count="1">
    <dataValidation allowBlank="1" showInputMessage="1" showErrorMessage="1" prompt="Введите текст" sqref="F3" xr:uid="{00000000-0002-0000-0800-000000000000}"/>
  </dataValidation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25</vt:i4>
      </vt:variant>
    </vt:vector>
  </HeadingPairs>
  <TitlesOfParts>
    <vt:vector size="36" baseType="lpstr">
      <vt:lpstr>Лист1</vt:lpstr>
      <vt:lpstr>А-2022</vt:lpstr>
      <vt:lpstr>0 Общие сведения</vt:lpstr>
      <vt:lpstr>1 Оргработа</vt:lpstr>
      <vt:lpstr>2 Нормотворчество</vt:lpstr>
      <vt:lpstr>3 Контрольная деятельность</vt:lpstr>
      <vt:lpstr>4 Взаимодействие с ЗС</vt:lpstr>
      <vt:lpstr>5 Инф открытость</vt:lpstr>
      <vt:lpstr>6 Публичность</vt:lpstr>
      <vt:lpstr>7 Взаимодействие с ОП РФ</vt:lpstr>
      <vt:lpstr>Лист подтверждения</vt:lpstr>
      <vt:lpstr>Лист1!_Hlk117081830</vt:lpstr>
      <vt:lpstr>Лист1!_Hlk117083267</vt:lpstr>
      <vt:lpstr>Лист1!_Hlk117083462</vt:lpstr>
      <vt:lpstr>Лист1!_Hlk117083608</vt:lpstr>
      <vt:lpstr>Лист1!_Hlk117083654</vt:lpstr>
      <vt:lpstr>Лист1!_Hlk117083722</vt:lpstr>
      <vt:lpstr>Лист1!_Hlk117083806</vt:lpstr>
      <vt:lpstr>Лист1!_Hlk117084021</vt:lpstr>
      <vt:lpstr>Лист1!_Hlk117084114</vt:lpstr>
      <vt:lpstr>Лист1!_Hlk117084203</vt:lpstr>
      <vt:lpstr>Лист1!_Hlk117084298</vt:lpstr>
      <vt:lpstr>Лист1!_Hlk117084403</vt:lpstr>
      <vt:lpstr>Лист1!_Hlk117085200</vt:lpstr>
      <vt:lpstr>Лист1!_Hlk119082518</vt:lpstr>
      <vt:lpstr>Лист1!_Hlk119953401</vt:lpstr>
      <vt:lpstr>Лист1!_Hlk119953585</vt:lpstr>
      <vt:lpstr>'0 Общие сведения'!Область_печати</vt:lpstr>
      <vt:lpstr>'1 Оргработа'!Область_печати</vt:lpstr>
      <vt:lpstr>'2 Нормотворчество'!Область_печати</vt:lpstr>
      <vt:lpstr>'3 Контрольная деятельность'!Область_печати</vt:lpstr>
      <vt:lpstr>'4 Взаимодействие с ЗС'!Область_печати</vt:lpstr>
      <vt:lpstr>'5 Инф открытость'!Область_печати</vt:lpstr>
      <vt:lpstr>'6 Публичность'!Область_печати</vt:lpstr>
      <vt:lpstr>'7 Взаимодействие с ОП РФ'!Область_печати</vt:lpstr>
      <vt:lpstr>'Лист подтверждения'!Область_печати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Гришанков</dc:creator>
  <cp:lastModifiedBy>Березин Николай Леонидович</cp:lastModifiedBy>
  <cp:lastPrinted>2023-03-10T07:16:14Z</cp:lastPrinted>
  <dcterms:created xsi:type="dcterms:W3CDTF">2023-01-13T07:49:43Z</dcterms:created>
  <dcterms:modified xsi:type="dcterms:W3CDTF">2023-12-13T11:04:47Z</dcterms:modified>
</cp:coreProperties>
</file>